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7" activeTab="0"/>
  </bookViews>
  <sheets>
    <sheet name="2010 FUNDO PR (2)" sheetId="1" r:id="rId1"/>
    <sheet name="2010 FUNDO PR" sheetId="2" r:id="rId2"/>
  </sheets>
  <definedNames>
    <definedName name="_xlnm.Print_Area" localSheetId="1">'2010 FUNDO PR'!$A$1:$K$144</definedName>
    <definedName name="_xlnm.Print_Area" localSheetId="0">'2010 FUNDO PR (2)'!$A$1:$K$106</definedName>
    <definedName name="Excel_BuiltIn__FilterDatabase_1">#REF!</definedName>
    <definedName name="Excel_BuiltIn__FilterDatabase_2">#REF!</definedName>
    <definedName name="Excel_BuiltIn_Print_Area_1" localSheetId="0">'2010 FUNDO PR (2)'!$A$1:$K$106</definedName>
    <definedName name="Excel_BuiltIn_Print_Area_1">'2010 FUNDO PR'!$A$1:$K$143</definedName>
    <definedName name="Excel_BuiltIn_Print_Area_1_1_1">#REF!</definedName>
    <definedName name="Excel_BuiltIn_Print_Area_3">#REF!</definedName>
    <definedName name="Excel_BuiltIn_Print_Titles_1_1">#REF!</definedName>
    <definedName name="Excel_BuiltIn_Print_Titles_3">#REF!</definedName>
    <definedName name="Texto30_1">#REF!</definedName>
    <definedName name="Texto30_2">#REF!</definedName>
    <definedName name="Texto48_1">#REF!</definedName>
    <definedName name="Texto48_2">#REF!</definedName>
    <definedName name="Texto54_1">#REF!</definedName>
    <definedName name="Texto54_2">#REF!</definedName>
    <definedName name="Texto57_1">#REF!</definedName>
    <definedName name="Texto57_2">#REF!</definedName>
    <definedName name="_xlnm.Print_Titles" localSheetId="1">'2010 FUNDO PR'!$1:$7</definedName>
    <definedName name="_xlnm.Print_Titles" localSheetId="0">'2010 FUNDO PR (2)'!$1:$7</definedName>
  </definedNames>
  <calcPr fullCalcOnLoad="1"/>
</workbook>
</file>

<file path=xl/sharedStrings.xml><?xml version="1.0" encoding="utf-8"?>
<sst xmlns="http://schemas.openxmlformats.org/spreadsheetml/2006/main" count="1418" uniqueCount="282">
  <si>
    <r>
      <t xml:space="preserve">Fisioterapia Domiciliar.  </t>
    </r>
    <r>
      <rPr>
        <sz val="18"/>
        <rFont val="Arial"/>
        <family val="2"/>
      </rPr>
      <t xml:space="preserve">Apoiar ações de continuidade do projeto “Fisioterapia em Home Care”, que visa realizar atendimentos de fisioterapia em ambientes domiciliares e/ou abrigos especializados, visando tratar e reabilitar a população carente de Jacarezinho e municípios de baixa renda da região, oferecendo tratamento para suas necessidades, distúrbios neurológicos, ortopédicos, respiratórios a fim de melhorar as atividades da vida diária desses pacientes atendidos. </t>
    </r>
  </si>
  <si>
    <t>FAFIJA</t>
  </si>
  <si>
    <t>0110</t>
  </si>
  <si>
    <r>
      <t xml:space="preserve">Reeducar para a Melhoria da Qualidade de Vida. </t>
    </r>
    <r>
      <rPr>
        <sz val="18"/>
        <rFont val="Arial"/>
        <family val="2"/>
      </rPr>
      <t>Desenvolvimento de ações de extensão que possibilitem à UENP/FAFIJA o envolvimento da comunidade universitária, em ações de capacitação de adolescentes e jovens dos bairros de Jacarezinho, com foco na inclusão digital e atividades esportivas.</t>
    </r>
  </si>
  <si>
    <t>0210</t>
  </si>
  <si>
    <r>
      <t xml:space="preserve">O Compromisso Social na Formação do Pequeno Cidadão Jacarezinhense. </t>
    </r>
    <r>
      <rPr>
        <sz val="18"/>
        <rFont val="Arial"/>
        <family val="2"/>
      </rPr>
      <t>desenvolvimento de ações que possibilitem à UENP/FAFIJA proporcionar condições de inclusão social, por meio de aulas de educação sanitária, informática, artes marciais, entre outras, a um grupo pré-selecionado de 40 crianças carentes do município de Jacarezinho.</t>
    </r>
  </si>
  <si>
    <t>0310</t>
  </si>
  <si>
    <r>
      <t xml:space="preserve">Aprender é Coisa Séria. </t>
    </r>
    <r>
      <rPr>
        <sz val="18"/>
        <rFont val="Arial"/>
        <family val="2"/>
      </rPr>
      <t>ações de extensão universitária envolvendo crianças e adolescentes que frequentam o programa PROMEJA (Proteção ao Menor de Jacarezinho), visando o desenvolvimento de atividades que contribuam para sua melhoria de ensino e aprendizagem, com a participação de recém-formados da UENP, dos acadêmicos do Curso de Licenciatura em Letras e do curso de Pedagogia da UENP – Centro de Ciências Humanas e da Educação e Centro de Letras, Comunicação e Artes.</t>
    </r>
  </si>
  <si>
    <t>FFALM</t>
  </si>
  <si>
    <t>14409</t>
  </si>
  <si>
    <r>
      <t>RECOMPOSIÇÃO ORÇAMENTÁRIA – Centro Regional de Difusão em C&amp;T: um instrumento de apoio ao desenvolvimento sustentável do Território de Integração Norte do Paraná.</t>
    </r>
    <r>
      <rPr>
        <sz val="18"/>
        <rFont val="Arial"/>
        <family val="2"/>
      </rPr>
      <t xml:space="preserve"> Desenvolvimento de estudos e ações de extensão universitária que representem um apoio à transformação social da população pertencente ao Território Integração Norte do Paraná.</t>
    </r>
  </si>
  <si>
    <t>28909</t>
  </si>
  <si>
    <r>
      <t>Práticas de Ensino em Ciências Químicas e Biológicas</t>
    </r>
    <r>
      <rPr>
        <b/>
        <sz val="18"/>
        <rFont val="Arial"/>
        <family val="1"/>
      </rPr>
      <t>.</t>
    </r>
    <r>
      <rPr>
        <b/>
        <sz val="18"/>
        <rFont val="Arial"/>
        <family val="2"/>
      </rPr>
      <t xml:space="preserve"> </t>
    </r>
    <r>
      <rPr>
        <sz val="18"/>
        <rFont val="Arial"/>
        <family val="2"/>
      </rPr>
      <t>Desenvolvimento de ações que possibilitem a UENP/FFALM implantar curso de especialização, visando qualificar docentes efetivos da Secretaria de Estado da Educação e demais profissionais que tenham concluído Curso Superior de Graduação em Licenciatura ou Bacharelado, nas áreas de Ciências Químicas, Biológicas e afins, visando a melhoria da qualidade do ensino de forma interdisciplinar.</t>
    </r>
  </si>
  <si>
    <t>0510</t>
  </si>
  <si>
    <t>Ações de Apoio à Agricultura Familiar Agroecológica no Território Integração Norte Pioneiro do Paraná. o desenvolvimento de ações que possibilitem à UENP/FFALM apoiar equipes de professores, alunos e profissionais recém-formados que atuam nos projetos de desenvolvimento da agricultura familiar</t>
  </si>
  <si>
    <t>0610</t>
  </si>
  <si>
    <t>Acompanhamento Terapêutico com Famílias que tinham Dependentes de Álcool e Drogas em Nível Domiciliar. desenvolvimento de ações que possibilitem à UENP/FFALM realizar o acompanhamento de ex-usuários de álcool e drogas, visando, por meio de atividades de apoio e orientação, a reintegração dos mesmos na comunidade.</t>
  </si>
  <si>
    <t>0710</t>
  </si>
  <si>
    <t xml:space="preserve">Biofábrica: Controle biológico para a agricultura familiar.  desenvolvimento de ações que possibilitem a permissão para a instalação de um laboratório de criação massal de inimigos naturais predadores ou parasitóides em um prédio pertencente ao TECPAR </t>
  </si>
  <si>
    <t>0810</t>
  </si>
  <si>
    <t>Coleta Seletiva como estratégia de geração de renda e educação sócio-ambiental para o município de Jundiaí do Sul. implantação de um sistema de coleta seletiva por meio da conscientização da população do município de Jundiaí do Sul sobre a problemática do lixo, bem como a importância de sua triagem e o destino adequado dos membros.</t>
  </si>
  <si>
    <t>0910</t>
  </si>
  <si>
    <t>Parceira Verde – Coleta, Caracterização e Destinação de Resíduos Sólidos da Cidade de Wenceslau Braz – PR. desenvolvimento de ações que possibilitem à UENP/FFALM implantar um sistema de coleta seletiva através de programas de caracterização e segregação de materiais que são potencialmente recicláveis, bem como a triagem e o destino adequado dos mesmos, visando criar um ambiente mais limpo e saudável à população de Wenceslau Braz.</t>
  </si>
  <si>
    <t>1010</t>
  </si>
  <si>
    <t xml:space="preserve">Tecnologias Sociais – A Inclusão Digital auxiliando a Inclusão Social. pesquisar e criar materiais instrucionais para a disseminação da informática e inclusão digital dos membros das escolas e comunidades carentes da região de Bandeirantes – PR, visando implementar formas eficientes do uso do computador como ferramenta social, pedagógica e de trabalho com o intuito de promover a inclusão digital das pessoas envolvidas no projeto. </t>
  </si>
  <si>
    <t>2310</t>
  </si>
  <si>
    <t>:</t>
  </si>
  <si>
    <t>RELAÇÃO DOS PROJETOS ESTRATÉGICOS APOIADOS EM 2010</t>
  </si>
  <si>
    <t>Implementação da infraestrutura da UENP. Executar as instalações elétricas para iluminação de dependências externas da unidade da UENP Cornelio Procópio, entre elas: Iluminação do pátio, do estacionamento dos onibus e do pavimento F.</t>
  </si>
  <si>
    <t>UEPG</t>
  </si>
  <si>
    <t>1510</t>
  </si>
  <si>
    <t>3610</t>
  </si>
  <si>
    <r>
      <t xml:space="preserve">Padronização e validação de testes aeróbicos durante esforços contínuos e intermitentes em condições de campo e laboratório. </t>
    </r>
    <r>
      <rPr>
        <sz val="18"/>
        <rFont val="Arial"/>
        <family val="2"/>
      </rPr>
      <t>Validar métodos inovadores de avaliação aeróbica de corredores fundistas e velocistas os testes de corrida atada em laboratório (TCA), teste de corrida semi-atada (TCSA) em pista, velocidade critica (Vcrit 3) e capacidade de trabalho aerobico (CTA 3) de corrida determinados a partir de um esforço máximo de 3 minutos e o RAST.</t>
    </r>
  </si>
  <si>
    <t>UFPR</t>
  </si>
  <si>
    <t>FUNPAR</t>
  </si>
  <si>
    <t>8209</t>
  </si>
  <si>
    <r>
      <t xml:space="preserve">AÇÕES TRANSVERSAIS: Fórum de cooperação integrada com a Alemanha: energias renováveis e desenvolvimento social (fase II). </t>
    </r>
    <r>
      <rPr>
        <sz val="18"/>
        <rFont val="Arial"/>
        <family val="2"/>
      </rPr>
      <t>Propiciar o surgimento de fóruns de pesquisa avançada e desenvolvimento no Paraná em parceria com instituições alemãs.</t>
    </r>
  </si>
  <si>
    <t>SEOP</t>
  </si>
  <si>
    <r>
      <t>Universidade do Litoral/ UFPR –</t>
    </r>
    <r>
      <rPr>
        <sz val="18"/>
        <rFont val="Arial"/>
        <family val="2"/>
      </rPr>
      <t xml:space="preserve"> Apoiar financeiramente a SEOP para a execução do Projeto “Obras e Instalações Complementares na Universidade no Litoral”, visando realizar as obras e instalações previstas para funcionamento pleno da Universidade Federal do Paraná no litoral. </t>
    </r>
  </si>
  <si>
    <t>UNICENTRO</t>
  </si>
  <si>
    <t>1410</t>
  </si>
  <si>
    <t>16409</t>
  </si>
  <si>
    <r>
      <t>Feira Agroecologica.</t>
    </r>
    <r>
      <rPr>
        <b/>
        <sz val="18"/>
        <rFont val="Arial"/>
        <family val="2"/>
      </rPr>
      <t xml:space="preserve"> </t>
    </r>
    <r>
      <rPr>
        <sz val="18"/>
        <rFont val="Arial"/>
        <family val="2"/>
      </rPr>
      <t xml:space="preserve">Desenvolvimento de ações de extensão acadêmica para ampliar, aprimorar e diversificar as atividades desenvolvidas por meio do Projeto de extensão “Feira Agroecológica”, visando implementar um espaço de difusão de ações agroecológicas pautado no diálogo e integração cultural entre a comunidade acadêmica e os agricultores orgânicos e artesões da região, bem como incentivar a comercialização de produtos sustentáveis agregando práticas de atividades socioculturais. </t>
    </r>
  </si>
  <si>
    <t>FAU</t>
  </si>
  <si>
    <t>12909</t>
  </si>
  <si>
    <r>
      <t xml:space="preserve">Estratégias para o manejo florestal sustentável em pequenas propriedades rurais no Centro-Sul do Paraná. </t>
    </r>
    <r>
      <rPr>
        <sz val="18"/>
        <rFont val="Arial"/>
        <family val="2"/>
      </rPr>
      <t>Desenvolvimento de ações que permitam testar várias alternativas de recuperação e enriquecimento de reserva legal com produtos madeireiros, visando a sustentabilidade em um sistema cooperativo florestal no Centro-Sul do Paraná.</t>
    </r>
  </si>
  <si>
    <t>Pavimentação Asfaltica no Campus Cedeteg</t>
  </si>
  <si>
    <t>UNIOESTE</t>
  </si>
  <si>
    <t>1310</t>
  </si>
  <si>
    <r>
      <t>Implantação de laboratório de histopatologia na Unioeste. A</t>
    </r>
    <r>
      <rPr>
        <sz val="18"/>
        <rFont val="Arial"/>
        <family val="2"/>
      </rPr>
      <t>poiar financeiramente a Universidade Estadual do Oeste do Paraná, para a execução do Projeto de “Implantação de Laboratório de Histopatologia na Unioeste”, visando implantar um laboratório de histopatologia oral destinado ao processamento de tecidos e emissão de laudos anátomo-patológicos.</t>
    </r>
  </si>
  <si>
    <t>Unioeste Toledo</t>
  </si>
  <si>
    <t>Unioeste Cascavel</t>
  </si>
  <si>
    <r>
      <t xml:space="preserve">Urbanização da Unioeste/ Campus Toledo. </t>
    </r>
    <r>
      <rPr>
        <sz val="18"/>
        <rFont val="Arial"/>
        <family val="2"/>
      </rPr>
      <t>Apoiar financeiramente a Universidade Estadual do Oeste do Paraná, para a execução do Projeto “Urbanização da Unioeste/Campus de Toledo”, visando atender questões voltadas à segurança da comunidade acadêmica, servidores e visitantes e conservação e segurança do patrimônio público.</t>
    </r>
  </si>
  <si>
    <t>4010</t>
  </si>
  <si>
    <t>Est ruturação Fisica do Centro de Pesquisa em Aquicultura Ambiental – Campus Toledo. Permitir a continua produção de pós-larvas de peixes nativos e implantar os programas de ensino de graduacao e pos graduacao, alem de outros voltados ao treinamento e difusao de tecnologia, alem de restruturar o laboratorio de reproducao de peixes quanto a rede hidraulica e de aquecimento de agua.</t>
  </si>
  <si>
    <t>UTFPR</t>
  </si>
  <si>
    <t>FUNTEF                  (Pato Branco)</t>
  </si>
  <si>
    <t>6909</t>
  </si>
  <si>
    <r>
      <t xml:space="preserve">Programa Paranaense de Certificação de Produtos Orgânicos”, </t>
    </r>
    <r>
      <rPr>
        <sz val="18"/>
        <rFont val="Arial"/>
        <family val="2"/>
      </rPr>
      <t>Implantar uma rede de apoio à certificação de alimentos orgânicos no Paraná, para possibilitar a formação de recursos humanos, de forma teórica e prática, com a efetiva realização de estudos de caso para certificação de unidades familiares de produção e agroindústrias produtoras de alimentos\ orgânicos localizadas nas diversas regiões do Estado do Paraná, para assim, capacitar a comunidade acadêmica, bem como o aumento da renda e a melhoria da qualidade de vida dos pequenos Agricultores Paranaenses</t>
    </r>
  </si>
  <si>
    <t>RECURSOS A PROGRAMAR</t>
  </si>
  <si>
    <t>HOSPITAL ESRASTO GAERTNER</t>
  </si>
  <si>
    <r>
      <t xml:space="preserve">Desenvolvimento de tecnologia para extrusão de silicone destinado a dispositivos médicos de longa permanência. </t>
    </r>
    <r>
      <rPr>
        <sz val="18"/>
        <rFont val="Arial"/>
        <family val="2"/>
      </rPr>
      <t>Ações que permitam a internalização da tecnologia de extrusão de silicone, com padrões tecnologicos atualizados, para desenvolver a linha de septos e cateteres atualmente utilizados nos materiais produzidos pelo IBEG.</t>
    </r>
  </si>
  <si>
    <t>Instituto Federal de Educação IFPR</t>
  </si>
  <si>
    <r>
      <t>Difusão da metrologia no interior do Paraná, por meio de atividades de ensino e de prestação de serviços no âmbito do IFPR com apoio técnico TECPAR.</t>
    </r>
    <r>
      <rPr>
        <sz val="18"/>
        <rFont val="Arial"/>
        <family val="2"/>
      </rPr>
      <t xml:space="preserve"> Implantar laboratórios de metrologia em duas unidades unidades do IFPR, um laboratório de metrologia-dimensional em sua unidade de Telemaco Borba e um laboratório de metrologia-eletricidade em sua unidade de Ivaiporã.</t>
    </r>
  </si>
  <si>
    <t>Instituto Londrinense de Instrução e Trabalho para Cegos – ILITC</t>
  </si>
  <si>
    <r>
      <t xml:space="preserve">PRAVER – Projeto de atendimento visual aos estudantes da rede publica. </t>
    </r>
    <r>
      <rPr>
        <sz val="18"/>
        <rFont val="Arial"/>
        <family val="2"/>
      </rPr>
      <t>Desenvolver ações que possibilitem a implantação do PRAVER – Programa de atendimento visual aos estudantes da rede publica que apresentarem sintomas de deficiencia visual, com aproveitamento do espaço fisico em Consultorio Piloto instalado no Depto. Oftalmológico  da Clinica de Reabilitação do ILITC.</t>
    </r>
  </si>
  <si>
    <t>Implantação do sistema de tratamento e esterilização de resíduos da saúde potencialmente infectados na UEL. Implantar o sistema de tratamento e esterilização de resíduos de saúde, potencialmente infectados no ambito da UEL. O projeto prevê a redução do volume de resíduos de serviços da saúde, contribuir para a redução do impacto no meio ambiente e com os gastos de transportes dos mesmos.</t>
  </si>
  <si>
    <t>Contrução de um bloco para o Cursinho Pré Vestibular da UEM.Visa a construção do bloco para o cursinho pré vestibular da UEM, destinando espaço especifico para o desenvolvimento de atividades do cursinho pré vestibular da UEM com salas de aula, secretaria, salas de apoio e banheiros</t>
  </si>
  <si>
    <t>Quantificação do impacto da entero-omentectomia adaptativa como estratégia cirurgica auxiliar no tratamento de diabetes tipo 2 – Fase II. Dar continuidade aos resultados já obtidos e aprofundar as frentes de estudo da DM2, consolidando parcerias e promovendo o desenvolvimento cientifico e tecnologico com finalidade social visando:Consolidar a infraestrutura laboratorial, validar exames moleculares e comparar diferentes procedimentos cirurgicos propagados para tratamento da DM2.</t>
  </si>
  <si>
    <t>Implantação de Plataforma de Sequenciamento Genomico de Alto Rendimento no Nucleo de Investigação Molecular Avançada em Ciências da Saúde. Aumentar a capacidade produtiva do LEM/NIMA através da aquisição da plataforma de alto rendimento de sequencimamento de DNA e RNA.</t>
  </si>
  <si>
    <t>Subtotal 2:</t>
  </si>
  <si>
    <t>AGUARDANDO DEFINIÇÃO SECRETÁRIO</t>
  </si>
  <si>
    <t>T.A 
Redução Valor</t>
  </si>
  <si>
    <t>LACTEC</t>
  </si>
  <si>
    <t>8909</t>
  </si>
  <si>
    <r>
      <t>REVITALIZAÇÃO DO LACTEC. Desenvolver ações que propiciem a modernização e ampliação da infraestrutura de equipamentos e do espaço físico dos laboratórios do LACTEC, de forma a propiciar melhores condições de funcionamento e de atendimento às necessidades exigidas nas atividades de Pesquisa e Desenvolvimento</t>
    </r>
    <r>
      <rPr>
        <sz val="18"/>
        <color indexed="10"/>
        <rFont val="Arial"/>
        <family val="2"/>
      </rPr>
      <t xml:space="preserve"> (RESCISÃO – PROJETO CANCELADO)</t>
    </r>
  </si>
  <si>
    <t>Rescisão</t>
  </si>
  <si>
    <r>
      <t xml:space="preserve">Acessibilidade Estudantil - UEL. </t>
    </r>
    <r>
      <rPr>
        <sz val="18"/>
        <rFont val="Arial"/>
        <family val="2"/>
      </rPr>
      <t>Realização de adaptações de infra-estrutura institucional, propiciando autonomia aos portadores de necessidades especiais.</t>
    </r>
  </si>
  <si>
    <r>
      <t xml:space="preserve">Acessibilidade Estudantil - UEM. </t>
    </r>
    <r>
      <rPr>
        <sz val="18"/>
        <rFont val="Arial"/>
        <family val="2"/>
      </rPr>
      <t>Realização de adaptações de infra-estrutura institucional, propiciando autonomia aos portadores de necessidades especiais.</t>
    </r>
  </si>
  <si>
    <r>
      <t xml:space="preserve">Implantação e desenvolvimento do Nucleio de Agroecologia e Desenvolvimento Rural Sustentável. </t>
    </r>
    <r>
      <rPr>
        <sz val="18"/>
        <rFont val="Arial"/>
        <family val="2"/>
      </rPr>
      <t>Finalizar a edificação da sede do Núcleo de Agroecologia e desevolvimento sustentável e do Centro de Referência em Agricultura Urbana e Periurbana.</t>
    </r>
  </si>
  <si>
    <t>Cancelado</t>
  </si>
  <si>
    <t>UENP-FFALM</t>
  </si>
  <si>
    <r>
      <t xml:space="preserve">Acessibilidade Estudantil - UENP-FFALM. </t>
    </r>
    <r>
      <rPr>
        <sz val="18"/>
        <rFont val="Arial"/>
        <family val="2"/>
      </rPr>
      <t>Realização de adaptações de infra-estrutura institucional, propiciando autonomia aos portadores de necessidades especiais.</t>
    </r>
  </si>
  <si>
    <r>
      <t xml:space="preserve">Acessibilidade Estudantil - UEPG. </t>
    </r>
    <r>
      <rPr>
        <sz val="18"/>
        <rFont val="Arial"/>
        <family val="2"/>
      </rPr>
      <t>Apoiar financeiramente a UEPG, para a realização de adaptações de infra-estrutura institucional, propiciando autonomia aos portadores de necessidades especiais</t>
    </r>
  </si>
  <si>
    <r>
      <t>Acessibilidade Estudantil - UNICENTRO</t>
    </r>
    <r>
      <rPr>
        <sz val="18"/>
        <rFont val="Arial"/>
        <family val="2"/>
      </rPr>
      <t>. Realização de adaptações de infra-estrutura institucional, propiciando autonomia aos portadores de necessidades especiais.</t>
    </r>
  </si>
  <si>
    <r>
      <t xml:space="preserve">Acessibilidade Estudantil - UNIOESTE. </t>
    </r>
    <r>
      <rPr>
        <sz val="18"/>
        <rFont val="Arial"/>
        <family val="2"/>
      </rPr>
      <t>Realização de adaptações de infra-estrutura institucional, propiciando autonomia aos portadores de necessidades especiais.</t>
    </r>
  </si>
  <si>
    <t>Subtotal 3:</t>
  </si>
  <si>
    <t>QUADRO RESUMO FUNDO PARANÁ – 2010</t>
  </si>
  <si>
    <t>PREVISÃO</t>
  </si>
  <si>
    <t>PROGRAMADO</t>
  </si>
  <si>
    <t>SALDO</t>
  </si>
  <si>
    <t>1</t>
  </si>
  <si>
    <t>ORÇAMENTO INICIAL UGF</t>
  </si>
  <si>
    <t>R$</t>
  </si>
  <si>
    <t>2</t>
  </si>
  <si>
    <t>SUPLEMENTAÇÃO ORÇAMENTÁRIA (SEPL/SEFA)</t>
  </si>
  <si>
    <t>3</t>
  </si>
  <si>
    <t>MANUTENÇÃO UGF (até 3%):</t>
  </si>
  <si>
    <t>SUB TOTAL:</t>
  </si>
  <si>
    <t>7</t>
  </si>
  <si>
    <t>MANUTENÇÃO UGF (Previsão):</t>
  </si>
  <si>
    <t>8</t>
  </si>
  <si>
    <t>PROJETOS ESTRATÉGICOS UGF ( 1 + 2 + 3 )</t>
  </si>
  <si>
    <t>5</t>
  </si>
  <si>
    <t xml:space="preserve">            SUPLEMENTAÇÃO IFET/ PALMAS</t>
  </si>
  <si>
    <t>6</t>
  </si>
  <si>
    <t xml:space="preserve">              SUPLEMENTAÇÃO IAPAR</t>
  </si>
  <si>
    <t>9</t>
  </si>
  <si>
    <t xml:space="preserve">FUNDAÇÃO ARAUCÁRIA </t>
  </si>
  <si>
    <t>10</t>
  </si>
  <si>
    <t xml:space="preserve">TECPAR </t>
  </si>
  <si>
    <t>TOTAL:</t>
  </si>
  <si>
    <t xml:space="preserve"> 8. PROJETOS ESTRATÉGICOS UGF (Composição 2010):</t>
  </si>
  <si>
    <t xml:space="preserve"> R$ 46.703.290,00 (50%) + R$ 4.582.254,00 (Saldo Suplementação) + R$ 402.000,00 (Saldo manutenção UGF) + 2.500.000,00 (Saldo IAPAR) + R$ 945.142,00 (Devol. Tecpar) + R$ 1.567.279,00 (Devol. IEES) = R$ 56.699.965,00</t>
  </si>
  <si>
    <t>Unidade Gestora do Fundo Paraná - UGF</t>
  </si>
  <si>
    <t>FUNDO PARANA 2010</t>
  </si>
  <si>
    <t>Atualizada em: 01/12/2010</t>
  </si>
  <si>
    <t>Em R$1,00</t>
  </si>
  <si>
    <t>TOTAL 
2010</t>
  </si>
  <si>
    <t>INSTITUIÇÕES</t>
  </si>
  <si>
    <t>Rede</t>
  </si>
  <si>
    <t>Nº Termo Jurídico</t>
  </si>
  <si>
    <t>TÍTULO DO PROJETO</t>
  </si>
  <si>
    <t>SITUAÇÃO</t>
  </si>
  <si>
    <t>TOTAL DO PROJETO</t>
  </si>
  <si>
    <t>1º Repasse</t>
  </si>
  <si>
    <t>2º Repasse ou 
Remanejamento</t>
  </si>
  <si>
    <t>3º Repasse ou 
Remanejamento</t>
  </si>
  <si>
    <t>4º Repasse ou 
Remanejamento</t>
  </si>
  <si>
    <t>5º Repasse ou 
Remanejamento</t>
  </si>
  <si>
    <t xml:space="preserve">
Remanejamento</t>
  </si>
  <si>
    <t>Parceira Beneficiada</t>
  </si>
  <si>
    <t>Parceira Executora</t>
  </si>
  <si>
    <t>RECURSOS COMPROMETIDOS</t>
  </si>
  <si>
    <t>CONTROLE DE REPASSES</t>
  </si>
  <si>
    <t>EMBAP</t>
  </si>
  <si>
    <t>Infra</t>
  </si>
  <si>
    <t>TC</t>
  </si>
  <si>
    <t>2210</t>
  </si>
  <si>
    <r>
      <t>Programa de Desenvolvimento do Ensino Superior:</t>
    </r>
    <r>
      <rPr>
        <sz val="18"/>
        <rFont val="Arial"/>
        <family val="2"/>
      </rPr>
      <t xml:space="preserve"> Programa INFRA II para as IES. Este programa se conduzirá sob a orientação de manter o compromisso de Aperfeiçoamento do Sistema Público de Ensino Superior atendendo as diretrizes estabelecidas pelo CCT PARANÁ em 2004, concluído em 2009, totalizando R$ 75 milhões. São projetos de infra-estruturas das seis (06) Universidades e das sete (07) Faculdades Estaduais Públicas do Estado do Paraná. </t>
    </r>
  </si>
  <si>
    <t>LIBERADO</t>
  </si>
  <si>
    <t>4110</t>
  </si>
  <si>
    <t>Melhoria da Infraestrutura fisica e tecnologica da EMBAP. Visa o atendimento basico da Instituição e a elevacao da qualidade de ensino da pesquisa e extensao e aintegracao da IES na perspectiva do fortalecimento da identidade sociocultural da sociedade paranaense.</t>
  </si>
  <si>
    <t>EMATER</t>
  </si>
  <si>
    <t>FUNDAÇÃO TERRA</t>
  </si>
  <si>
    <t>PESCA</t>
  </si>
  <si>
    <t>CV</t>
  </si>
  <si>
    <t>0809</t>
  </si>
  <si>
    <r>
      <t xml:space="preserve">Reforço dos Estoques Pesqueiros dos Rios Paranaenses com Espécies Nativas - FASE III. </t>
    </r>
    <r>
      <rPr>
        <sz val="18"/>
        <rFont val="Arial"/>
        <family val="2"/>
      </rPr>
      <t xml:space="preserve">Apoiar a EMATER no reforço dos estoques pesqueiros dos Rios Paranaenses com espécies nativas, objetivando melhorar a qualidade do ambiente aquático, através da utilização de espécies que tragam retorno econômico para o pescador profissional e promovam a pesca esportiva. 
</t>
    </r>
  </si>
  <si>
    <t>FAFIPA</t>
  </si>
  <si>
    <t>1610</t>
  </si>
  <si>
    <t>FAFIPAR</t>
  </si>
  <si>
    <t>C&amp;T</t>
  </si>
  <si>
    <t>16909</t>
  </si>
  <si>
    <r>
      <t xml:space="preserve">Readequação Laboratorial para apoio a ação de governo que visa monitorar a qualidade da água do mar (balneabilidade) no litoral do Paraná. </t>
    </r>
    <r>
      <rPr>
        <sz val="18"/>
        <rFont val="Arial"/>
        <family val="2"/>
      </rPr>
      <t>apoiar financeiramente a readequação técnica e estrutural através da aquisição de equipamentos para o Laboratório de Ficologia e Qualidade da água do Mar, Floresta Estadual do Palmito (LAQUAMAR – FAFIPAR), visando modernizar as técnicas e metodologias utilizadas no laboratório, agregar análise de outros indicadores ambientais a fim de melhorar o monitoramento de zonas costeiras em longo prazo, bem como gerar a promoção socioambiental e ampliar os conhecimentos técnicos e científicos no âmbito acadêmico.</t>
    </r>
  </si>
  <si>
    <t>1810</t>
  </si>
  <si>
    <t>2710</t>
  </si>
  <si>
    <r>
      <t xml:space="preserve">Couro de Peixe: Uma alternativa para redução de resíduos ambientais e geração de trabalho e renda no Litoral Paranaense. </t>
    </r>
    <r>
      <rPr>
        <sz val="18"/>
        <color indexed="8"/>
        <rFont val="Arial"/>
        <family val="2"/>
      </rPr>
      <t>Fomentar a transformação da pele de peixe em couro, diminuindo os impactos ambientais deste subproduto no ambiente, gerando trabalho e renda para as comunidades pesqueiras do Litoral.</t>
    </r>
  </si>
  <si>
    <t>FAFIUV</t>
  </si>
  <si>
    <t>2010</t>
  </si>
  <si>
    <t>FAP</t>
  </si>
  <si>
    <t>2110</t>
  </si>
  <si>
    <t>FECEA</t>
  </si>
  <si>
    <t>1910</t>
  </si>
  <si>
    <t>FECILCAM</t>
  </si>
  <si>
    <t>14309</t>
  </si>
  <si>
    <r>
      <t xml:space="preserve">Apoio tecnológico aos trabalhadores de vestuário de Ivaiporã. </t>
    </r>
    <r>
      <rPr>
        <sz val="18"/>
        <rFont val="Arial"/>
        <family val="2"/>
      </rPr>
      <t>Desenvolvimento de ações que possibilitem a implementação de novos processos na área de Controle e Processos Industriais de Vestuário de Ivaiporã, concentrando as atividades de diagnóstico, mapeamento, pesquisa, promovendo a melhoria da qualidade, aumento da produtividade e promoção da extensão e inovação tecnológica</t>
    </r>
  </si>
  <si>
    <t>1710</t>
  </si>
  <si>
    <t xml:space="preserve"> </t>
  </si>
  <si>
    <t>0410</t>
  </si>
  <si>
    <t>Telecine Fecilcam: Ampliar a participação da FECILCAM por meio de ações culturais com vista ao desenvolvimento integral,  humano e social nos municípios da Mesorregião Centro Ocidental Paranaense e em outras regiões periféricas do Estado do Paraná por meio de exibição de filmes itinerante de longa e curta -metragem.</t>
  </si>
  <si>
    <r>
      <t>TEATRO: A PRIMEIRA CAMINHADA</t>
    </r>
    <r>
      <rPr>
        <sz val="18"/>
        <rFont val="Arial"/>
        <family val="1"/>
      </rPr>
      <t xml:space="preserve"> - </t>
    </r>
    <r>
      <rPr>
        <sz val="18"/>
        <rFont val="Arial"/>
        <family val="2"/>
      </rPr>
      <t>Levar até as comunidades carentes dos municípios de Campo Mourão, Farol, Luiziania e Janiópolis, oficinas de teatro, de circo, de marionetes, de palhaço de produção artística. Realizar palestras temáticas em escolas, salões paroquiais, associações, sobre “o teatro e sua atuação política”, “a arte cênica como instrumento para a socialização, a motivação educacional e artística”. Creditar e incentivar as comunidades envolvidas a produzir arte com identificação local, e suas características culturais, sociais, econômicas e lingüísticas. Organizar a construção de núcleos de fazedores cênicos em cada comunidade atendida.</t>
    </r>
  </si>
  <si>
    <t>FUNDAÇÃO ARAUCÁRIA</t>
  </si>
  <si>
    <t>7009</t>
  </si>
  <si>
    <r>
      <t xml:space="preserve">Ações Locais de Desenvolvimento Integrado - Transferência e difusão de tecnologias geradas por projetos apoiados com recursos do Fundo Paraná. </t>
    </r>
    <r>
      <rPr>
        <sz val="18"/>
        <rFont val="Arial"/>
        <family val="2"/>
      </rPr>
      <t xml:space="preserve">Financiamento de duas linhas de apoio a programas e projetos de pesquisa e de desenvolvimento científico e tecnológico, sendo que os projetos selecionados deverão atender as ações. </t>
    </r>
  </si>
  <si>
    <t>2810</t>
  </si>
  <si>
    <r>
      <t>Programa de verticalização do ensino superior no estado do Parana</t>
    </r>
    <r>
      <rPr>
        <sz val="18"/>
        <color indexed="8"/>
        <rFont val="Arial"/>
        <family val="2"/>
      </rPr>
      <t xml:space="preserve">ações que permitam o apoio à qualificação de pessoal por meio de auxílio aos Cursos ou Programas Acadêmicos de Pós-Graduação </t>
    </r>
    <r>
      <rPr>
        <i/>
        <sz val="18"/>
        <color indexed="8"/>
        <rFont val="Arial"/>
        <family val="2"/>
      </rPr>
      <t xml:space="preserve">stricto sensu </t>
    </r>
    <r>
      <rPr>
        <sz val="18"/>
        <color indexed="8"/>
        <rFont val="Arial"/>
        <family val="2"/>
      </rPr>
      <t>reconhecidos/recomendados pela Coordenação de Aperfeiçoamento de Pessoal de Nível Superior do Ministério da Educação - Capes/MEC,</t>
    </r>
    <r>
      <rPr>
        <i/>
        <sz val="18"/>
        <color indexed="8"/>
        <rFont val="Arial"/>
        <family val="2"/>
      </rPr>
      <t xml:space="preserve"> </t>
    </r>
    <r>
      <rPr>
        <sz val="18"/>
        <color indexed="8"/>
        <rFont val="Arial"/>
        <family val="2"/>
      </rPr>
      <t xml:space="preserve">nas instituições paranaenses de ensino superior e de pesquisa, visando à melhoria da qualificação dos quadros de docentes e de pesquisadores do Estado do Paraná, a ampliação e o fortalecimento da qualidade do ensino, produção do conhecimento científico e Desenvolvimento de inovações tecnológicas no âmbito do sistema paranaense de C, T &amp; I. </t>
    </r>
  </si>
  <si>
    <t>FUND. ARAUCARIA</t>
  </si>
  <si>
    <t>2910</t>
  </si>
  <si>
    <r>
      <t xml:space="preserve">Acessibilidade Estudantil - </t>
    </r>
    <r>
      <rPr>
        <sz val="18"/>
        <rFont val="Arial"/>
        <family val="2"/>
      </rPr>
      <t>Realização de adaptações de infra-estrutura institucional, propiciando autonomia aos portadores de necessidades especiais (UENP Campus  Jacarezinho e Cornélio Procópio, FAFIPAR, FECEA, FAFIUV)</t>
    </r>
  </si>
  <si>
    <t>Aguardando programação</t>
  </si>
  <si>
    <t>-</t>
  </si>
  <si>
    <t>Implantação da infraestrutura da Reitoria da UEPR</t>
  </si>
  <si>
    <t>IES                           INSTITUTOS  DE   PESQUISA</t>
  </si>
  <si>
    <t>8109</t>
  </si>
  <si>
    <r>
      <t xml:space="preserve">EXTENSÃO TECNOLÓGICA (EM REGIÕES METROPOLITANAS). </t>
    </r>
    <r>
      <rPr>
        <sz val="18"/>
        <rFont val="Arial"/>
        <family val="2"/>
      </rPr>
      <t xml:space="preserve"> Esta proposta pretende ampliar a atuação do Programa USF na região metropolitana atendendo a micro e pequenas empresas, de forma a envolver estudantes e técnicos recém-formados em regiões de bolsões de pobreza buscando atuar nos setores que mais geram empregos, qualificando a mão-de-obra local e realizando ações de apoio a gestão administrativa, busca por solução de gargalos tecnológicos e atuando em setores da economia solidária e ampliando o uso de tecnologias sociais que permitam a ampliação da inserção de jovens na economia formal. A proposta pretende realizar um edital para seleção de pelo menos 50 projetos nas regiãos metropolitanas. ( </t>
    </r>
    <r>
      <rPr>
        <sz val="18"/>
        <color indexed="8"/>
        <rFont val="Arial"/>
        <family val="2"/>
      </rPr>
      <t>2. PARCELA )</t>
    </r>
  </si>
  <si>
    <t>8709</t>
  </si>
  <si>
    <r>
      <t xml:space="preserve"> Association de la Fontation Etudiante Pour la Ville – AFEV. </t>
    </r>
    <r>
      <rPr>
        <sz val="18"/>
        <rFont val="Arial"/>
        <family val="2"/>
      </rPr>
      <t>Ações que permitam a participação de alunos franceses, da região de Rhone-Alpes, regularmente matriculados no ensino superior, participarem do Programa Universidade Sem Fronteiras, desenvolvido pela Secretaria de Estado da Ciência, Tecnologia e Ensino Superior do Estado do Paraná e pela Fundação Araucária.</t>
    </r>
  </si>
  <si>
    <t>3410</t>
  </si>
  <si>
    <r>
      <t>RIPA/SUL.</t>
    </r>
    <r>
      <rPr>
        <sz val="18"/>
        <color indexed="8"/>
        <rFont val="Arial"/>
        <family val="2"/>
      </rPr>
      <t xml:space="preserve"> Ddesenvolvimento de ações que permitam implementar a Lei de Inovação n.° 10.973/2004, por meio de um estudo de viabilidade mercadológica, técnica, financeira e formatação jurídica, com o intuito de criação de Empresas de Propósito Específico (EPE) atuantes no Agronegócio, visando proporcionar maior flexibilidade, agilidade e continuidade ao desenvolvimento de projetos de pesquisa na sociedade paranaense, com o auxílio de bolsistas do Projeto RIPA/SUL.</t>
    </r>
  </si>
  <si>
    <t xml:space="preserve">Saude </t>
  </si>
  <si>
    <t>9309</t>
  </si>
  <si>
    <t xml:space="preserve">Implementação do Laboratório de Paternidade – Exame de DNA. Ações que viabilizem a realização gratuita de exames de DNA, em sede de procedimento administrativo de reconhecimento e/ou investigação de paternidade e ação judicial, aos que comprovem insuficiência de recursos, bem como a realização de pesquisa científica visando a geração de novas aplicações de testes de DNA  </t>
  </si>
  <si>
    <t>AgFamiliar</t>
  </si>
  <si>
    <t>3710</t>
  </si>
  <si>
    <r>
      <t xml:space="preserve">Implantação do Projeto Piloto de Avicultura Familiar – PAF. </t>
    </r>
    <r>
      <rPr>
        <sz val="18"/>
        <rFont val="Arial"/>
        <family val="2"/>
      </rPr>
      <t>Gerar oportunidades de renda e trabalho a micro e pequena propriedade rural, por meio da implantacao da avicultura familiar, privilegiando a insercao produtiva de mulheres e jovens agricultores, oferencendo alimentos saudáveis ao consumidor.</t>
    </r>
  </si>
  <si>
    <t>FUNTEL</t>
  </si>
  <si>
    <t>Centro Messoregional de Difusão Tecnológica do Norte do Paraná: Inclusão Digital.  Desenvolvimento de ações que possibilitem implantar o Centro Messoregional de Difusão Tecnológica do Norte do Paraná.</t>
  </si>
  <si>
    <t>HOSP. PEQUENO PRINCIPE</t>
  </si>
  <si>
    <t>AHPIARC</t>
  </si>
  <si>
    <t xml:space="preserve">CV </t>
  </si>
  <si>
    <r>
      <t xml:space="preserve">O impacto das intervenções psico-educacionais sobre aderência ao tratamento em crianças com transtorno de défcit de atenção/hiperatividade (TDAH). </t>
    </r>
    <r>
      <rPr>
        <sz val="18"/>
        <rFont val="Arial"/>
        <family val="2"/>
      </rPr>
      <t>Realizar capacitação para os pais de crianças diagnosticadas com TDAH, forncer-lhes gratuitamente medicamentos por um periodo delimitado, comparar a aderência verbal com a aderência física (presença de metilfenidatoo – MF – na saliva).</t>
    </r>
  </si>
  <si>
    <r>
      <t xml:space="preserve">EXTENSÃO TECNOLÓGICA EMPRESARIAL: </t>
    </r>
    <r>
      <rPr>
        <sz val="18"/>
        <rFont val="Arial"/>
        <family val="2"/>
      </rPr>
      <t xml:space="preserve">Universidade Sem Fronteiras (Extensão Tecnológica Empresarial): O Programa destina-se a financiar projetos orientados à criação e/ou consolidação de micro e pequenos empreendimentos por meio do acesso a tecnologias difundidas ou inovadoras.O programa será gerenciado pela Fundação Araucária, com previsão de continuidade de 100 projetos com 50% (50mil) do orçamento durante 9 meses. </t>
    </r>
    <r>
      <rPr>
        <sz val="18"/>
        <color indexed="8"/>
        <rFont val="Arial"/>
        <family val="2"/>
      </rPr>
      <t>Valor Total: 5,0 milhões (FA: 1,5 + UGF: 3,5).</t>
    </r>
  </si>
  <si>
    <t>IES</t>
  </si>
  <si>
    <t xml:space="preserve">USF                    </t>
  </si>
  <si>
    <t>vários</t>
  </si>
  <si>
    <r>
      <t xml:space="preserve">UNIVERSIDADE SEM FRONTEIRAS. </t>
    </r>
    <r>
      <rPr>
        <sz val="18"/>
        <rFont val="Arial"/>
        <family val="2"/>
      </rPr>
      <t>Sub-Programas Apoio a Saúde Pública, Incubadoras de Direitos Sociais, Licenciaturas, Agroecologia, Agricultura Familia.</t>
    </r>
    <r>
      <rPr>
        <sz val="18"/>
        <color indexed="8"/>
        <rFont val="Arial"/>
        <family val="2"/>
      </rPr>
      <t xml:space="preserve"> (CUSTEIO E CAPITAL)</t>
    </r>
  </si>
  <si>
    <r>
      <t xml:space="preserve">UNIVERSIDADE SEM FRONTEIRAS (Despesas Bolsas). </t>
    </r>
    <r>
      <rPr>
        <sz val="18"/>
        <rFont val="Arial"/>
        <family val="2"/>
      </rPr>
      <t xml:space="preserve">Sub-Programas Apoio a Saúde Pública, Incubadoras de Direitos Sociais, Licenciaturas, Agroecologia, Agricultura Familia.
</t>
    </r>
  </si>
  <si>
    <t>IAPAR</t>
  </si>
  <si>
    <t>3010</t>
  </si>
  <si>
    <r>
      <t>Mel do municipio de Ortigueira:</t>
    </r>
    <r>
      <rPr>
        <sz val="18"/>
        <rFont val="Arial"/>
        <family val="2"/>
      </rPr>
      <t xml:space="preserve"> Análise sócio economica e o perfil da apicultura do municipio de ortiqueira com objetivo de melhoria na cadeia de produção e comercialização do mel, envolvendo ações de trasnferência de ciência e tecnologia das universidades com entidades sociais de produção do mel.</t>
    </r>
  </si>
  <si>
    <t>2410</t>
  </si>
  <si>
    <r>
      <t xml:space="preserve">Produção de Sementes Genéticas. </t>
    </r>
    <r>
      <rPr>
        <sz val="18"/>
        <rFont val="Arial"/>
        <family val="2"/>
      </rPr>
      <t>fortalecer a atuação institucional do IAPAR na geração e disponibilização de conhecimentos técnico-científicos, na busca e sistematização de informações tecnológicas, bem como, no suporte ao processo de inovação tecnológica na agropecuária, visando o desenvolvimento de cultivares de espécies vegetais e na transferência dessas tecnologias aos agricultores paranaenses e brasileiros.</t>
    </r>
  </si>
  <si>
    <t>INSTITUTO GAUDIUM</t>
  </si>
  <si>
    <t>Educar para proteger. Ações que auxiliam a difundir o conhecimento para atendimento na area da educação/saúde para crianças e adolescentes com idade média entre 7 e 17 anos e também atingir seus familiares e educadores, procuraremos atender as demandas sociais/ informativas sobre os problemas com trabalho infantil, sexualidade, DST, drogas e meio ambiente.</t>
  </si>
  <si>
    <t>IPARDES</t>
  </si>
  <si>
    <t>TC/RE</t>
  </si>
  <si>
    <t>1209</t>
  </si>
  <si>
    <r>
      <t xml:space="preserve">RECOMPOSIÇÃO ORÇAMENTÁRIA – Caracterização da atividade industrial de processamento e transformação do leite no Paraná. </t>
    </r>
    <r>
      <rPr>
        <sz val="18"/>
        <rFont val="Arial"/>
        <family val="2"/>
      </rPr>
      <t xml:space="preserve">Levantar e sistematizar um conjunto de informações primárias, que permita a elaboração de um diagnóstico do setor de processamento e transformação industrial do leite no Paraná, visando instrumentalizar órgãos do governo para ações e programas de apoio a este segmento. </t>
    </r>
  </si>
  <si>
    <t>PARANÁ EDUCATIVA</t>
  </si>
  <si>
    <t>3310</t>
  </si>
  <si>
    <t xml:space="preserve">Estruturação de Núcleos Regionais de Difusão através das Instituições de Ensino Superior Públicas do Paraná e Popularização da Ciência e Tecnologia. Visa capacitar acadêmicos das Instituições de Ensino Superior Públicas do Paraná </t>
  </si>
  <si>
    <t>PUC/ UNIBRASIL</t>
  </si>
  <si>
    <t xml:space="preserve">TC </t>
  </si>
  <si>
    <t>24709</t>
  </si>
  <si>
    <r>
      <t xml:space="preserve">Núcleo de Penas Alternativas de São José dos Pinhais” e “Núcleo de Monitoramento de Penas e Medidas Alternativas. </t>
    </r>
    <r>
      <rPr>
        <sz val="18"/>
        <rFont val="Arial"/>
        <family val="2"/>
      </rPr>
      <t>Desenvolvimento de ações para execução do Subprograma “INCUBADORA DOS DIREITOS SOCIAIS” que visa a execução do Projeto NÚCLEOS DE MONITORAMENTO DE PENAS ALTERNATIVAS, contribuindo para a efetivação de Políticas Públicas direcionadas para o estabelecimento de Redes Sociais de Proteção aos setores marginalizados da população.</t>
    </r>
  </si>
  <si>
    <t>PUC</t>
  </si>
  <si>
    <t>Saúde</t>
  </si>
  <si>
    <t>7209</t>
  </si>
  <si>
    <r>
      <t xml:space="preserve">Aplicação da Tecnologia de “Engenharia de Tecidos” em Homoenxertos Valvares – Estudo da Evolução Clínica dos Pacientes. </t>
    </r>
    <r>
      <rPr>
        <sz val="18"/>
        <rFont val="Arial"/>
        <family val="2"/>
      </rPr>
      <t>Desenvolvimento de ações que permitam estabelecer o aprimoramento do estudo e tecnologia da “Engenharia de</t>
    </r>
    <r>
      <rPr>
        <sz val="18"/>
        <color indexed="8"/>
        <rFont val="Arial"/>
        <family val="2"/>
      </rPr>
      <t xml:space="preserve"> Tecidos” (2.PARCELA)</t>
    </r>
  </si>
  <si>
    <t>HOSPITAL CAJURU</t>
  </si>
  <si>
    <r>
      <t>Modernização de laboratório de tecnologia avançada para transplante de valvas cardiacas e multitecidos (banco de valvas e multitecidos).</t>
    </r>
    <r>
      <rPr>
        <sz val="18"/>
        <rFont val="Arial"/>
        <family val="2"/>
      </rPr>
      <t xml:space="preserve"> Ampliação do banco de valvas cardiacas e multitecidos do Hospital de Caridade da Irmandade da Santa Casa de Misericórdia de Curitiba tem o objetivo de aperfeiçoar e ampliar o processamento e distribuição de tecidos humanos para transplantes em pacientes do Estado do Paraná.</t>
    </r>
  </si>
  <si>
    <t>SETI</t>
  </si>
  <si>
    <t>I ENCONTRO DE PROFISSIONAIS recém-formados DO PROGRAMA UNIVERSIDADE SEM FRONTEIRAS. Pretende criar um espaço de debate entre todos os profissionais que atuam nas mais diversas ações do Universidade Sem Fronteiras em todo o Paraná. Partindo destas ações, o evento vai remeter à discussão sobre o papel da extensão universitária no desenvolvimento regional. O Centro de Capacitação de Faxinal do Céu foi o espaço escolhido para sediar o “I Encontro de Profissionais Recém-formados do Universidade Sem Fronteiras”.</t>
  </si>
  <si>
    <t>TROFÉU  MULHERES DA CIENCIA – GLACI ZANCAN - A premiação fez parte das comemorações ao Dia Internacional da Mulher e tem como objetivo enaltecer e valorizar as cientistas e educadoras que contribuíram para o avanço da ciência, da tecnologia e participam do processo de estruturação e consolidação das instituições de ensino e de pesquisa paranaenses. As indicações foram realizadas por instituições de ensino e de pesquisa paranaenses, públicas e privadas, com tradição na área do ensino e da pesquisa científica e tecnológica. Neste ano, foram homenageadas mulheres que desenvolvem trabalhos nas áreas de Meio Ambiente e Energias Renováveis</t>
  </si>
  <si>
    <t xml:space="preserve">PREMIO C&amp;T – 2010. Realizado desde 2007, o encontro reúne a comunidade científica para expor os resultados dos projetos de pesquisa e da aplicação das tecnologias desenvolvidas nas universidades e institutos de Pesquisa do Paraná. A iniciativa também é uma maneira de apresentar à sociedade as principais atividades desenvolvidas na área, além de integrá-la à academia. </t>
  </si>
  <si>
    <t>SIMEPAR</t>
  </si>
  <si>
    <t>3510</t>
  </si>
  <si>
    <r>
      <t>Rede de Radares Metereológicos – RERADAR/ FASE II. Radar do Oeste Paranaense. I</t>
    </r>
    <r>
      <rPr>
        <sz val="18"/>
        <color indexed="8"/>
        <rFont val="Arial"/>
        <family val="2"/>
      </rPr>
      <t xml:space="preserve">mplantação da Rede de Radares Meteorológicos do Paraná – RERADAR, compreendendo a aquisição e instalação de mais um radar meteorológico, a fim de adotar o Sistema Meteorológico do Paraná (SIMEPAR) de uma ferramenta de monitoramento, previsão e gestão de risco meteorológico, capaz de permitir a integração das tecnologias de monitoramento meteorológico de tempestades e de previsão numérica do tempo, bem como promover a expansão da base tecnológica dos Institutos de Pesquisa do Estado do Paraná. 
</t>
    </r>
  </si>
  <si>
    <t>TECPAR</t>
  </si>
  <si>
    <t>14209</t>
  </si>
  <si>
    <r>
      <t xml:space="preserve">Apoio tecnológico aos trabalhadores de vestuário de Siqueira Campos. </t>
    </r>
    <r>
      <rPr>
        <sz val="18"/>
        <rFont val="Arial"/>
        <family val="2"/>
      </rPr>
      <t>Desenvolvimento de ações que venham a promover a melhoria do processo produtivo dos trabalhadores de vestuário de Siqueira Campos com a capacitação da comunidade envolvida, visando a melhoria da qualidade dos produtos produzidos e o aumento da produtividade local.</t>
    </r>
  </si>
  <si>
    <t>PM NOVA AURORA</t>
  </si>
  <si>
    <t>14609</t>
  </si>
  <si>
    <r>
      <t>Implantação de Processo para Produção de Suco de Uva e Maracujá.</t>
    </r>
    <r>
      <rPr>
        <sz val="18"/>
        <rFont val="Arial"/>
        <family val="2"/>
      </rPr>
      <t xml:space="preserve"> Desenvolvimento de ações que permitam o estimulo a geração de rendas e emprego aos produtores rurais de Nova Aurora e região, por meio da transferência de tecnologia para o cultivo de uva e maracujá, bem como a transformação em sucos e derivados, visando a capacitação de produtores e o aumento da produtividade local.</t>
    </r>
  </si>
  <si>
    <t>AgLeite</t>
  </si>
  <si>
    <t>14909</t>
  </si>
  <si>
    <r>
      <t>Envase de Leite – Instrumento de Transformação.</t>
    </r>
    <r>
      <rPr>
        <sz val="18"/>
        <rFont val="Arial"/>
        <family val="2"/>
      </rPr>
      <t xml:space="preserve"> Desenvolvimento de ações que permitam a capacitação de pequenos produtores rurais e o aumento da produtividade local, visando a melhoria da qualidade de vida dos produtores, a inclusão social no campo e a fixação do homem do campo.</t>
    </r>
  </si>
  <si>
    <t>13509</t>
  </si>
  <si>
    <r>
      <t xml:space="preserve">AÇÕES TRANSVERSAIS - Otimização da Oficina Volante de Inclusão Sócio Tecnológica para o Setor de Confecção - Fase III. </t>
    </r>
    <r>
      <rPr>
        <sz val="18"/>
        <rFont val="Arial"/>
        <family val="2"/>
      </rPr>
      <t xml:space="preserve">Apoiar financeiramente TECPAR possibilitando a otimização do sistema de atendimento itinerante realizado pela oficina volante de inclusão sócio tecnológica para o setor de vestuário à outras cidades que compõe o APL de confecção do sudoeste do Paraná, visando fortalecer a competitividade do APL, por meio da melhoria da qualidade, aumento da produtividade e promoção da extensão e inovação tecnológica. </t>
    </r>
  </si>
  <si>
    <t xml:space="preserve">RECOMPOSIÇÃO ORÇAMENTÁRIA - AÇÕES TRANSVERSAIS - Otimização da Oficina Volante de Inclusão Sócio Tecnológica para o Setor de Confecção - Fase III. </t>
  </si>
  <si>
    <t>14009</t>
  </si>
  <si>
    <r>
      <t xml:space="preserve">Infra-estrutura para implantação de duas Oficinas Volantes de suporte tecnológico ao segmento de confecção têxtil Paranaense.  </t>
    </r>
    <r>
      <rPr>
        <sz val="18"/>
        <rFont val="Arial"/>
        <family val="2"/>
      </rPr>
      <t xml:space="preserve">Apoiar financeiramente TECPAR possibilitando a otimização do sistema de atendimento itinerante realizado pela oficina volante de inclusão sócio tecnológica para o setor de vestuário à outras cidades que compõe o APL de confecção para as regiões Norte, Campos Gerais e região metropolitana de Curitiba, visando fortalecer a competitividade do APL, por meio da melhoria da qualidade, aumento da produtividade e promoção da extensão e inovação tecnológica. </t>
    </r>
  </si>
  <si>
    <t xml:space="preserve">RECOMPOSIÇÃO ORÇAMENTÁRIA – Infra-estrutura para implantação de duas Oficinas Volantes de suporte tecnológico ao segmento de confecção têxtil Paranaense </t>
  </si>
  <si>
    <t>TECPAR/                 IEES</t>
  </si>
  <si>
    <t>13809</t>
  </si>
  <si>
    <r>
      <t xml:space="preserve">Programa Paranaense de Certificação de Produtos Orgânicos. </t>
    </r>
    <r>
      <rPr>
        <sz val="18"/>
        <rFont val="Arial"/>
        <family val="2"/>
      </rPr>
      <t>Possibilitar a formação de recursos humanos, de forma teórica e prática, com a efetiva realização de estudos de caso para certificação de unidades familiares de produção e agroindústrias produtoras de alimentos orgânicos localizadas nas diversas regiões do Estado do Paraná, visando a capacitação da comunidade acadêmica, bem como o aumento da renda e a melhoria da qualidade de vida dos pequenos Agricultores Paranaenses.</t>
    </r>
  </si>
  <si>
    <t>UEL</t>
  </si>
  <si>
    <t>IPEM</t>
  </si>
  <si>
    <t>14709</t>
  </si>
  <si>
    <r>
      <t>Aões Transversais - Laboratório de Ensaio de Costurabilidade.</t>
    </r>
    <r>
      <rPr>
        <sz val="18"/>
        <rFont val="Arial"/>
        <family val="2"/>
      </rPr>
      <t xml:space="preserve"> Desenvolvimento de ações para implantação do Laboratório de Costurabilidade para dar suporte para pequenas e micro empresas no desenvolvimento de novos produtos, visando qualificação da comunidade envolvida e a melhoria da qualidade dos produtos desenvolvidos.</t>
    </r>
  </si>
  <si>
    <t>1110</t>
  </si>
  <si>
    <t>UEM</t>
  </si>
  <si>
    <t>2009</t>
  </si>
  <si>
    <r>
      <t xml:space="preserve">Produção e caracterização biotecnológica da capacidade produtiva e da resistência ao núcleopolyhedrovírus subgrupo múltiplo BmMNPV, isolado geográfico do Paraná, de raças puras e híbridos de bicho-da-seda do acervo da UEM. </t>
    </r>
    <r>
      <rPr>
        <sz val="18"/>
        <rFont val="Arial"/>
        <family val="2"/>
      </rPr>
      <t>Apoiar financeiramente a Universidade Estadual de Maringá, com a construção de laboratório experimental na UEM e aquisição de equipamentos que viabilizem análises de tecidos e órgãos de lagartas do bicho da seda.</t>
    </r>
  </si>
  <si>
    <t>1210</t>
  </si>
  <si>
    <t>0707</t>
  </si>
  <si>
    <t xml:space="preserve">RECOMPOSIÇÃO ORÇAMENTÁRIA - Desenvolvimento De Tecnologia Para Tratamento De Resíduos De Serviço De Saúde – Fase II. Continuidade do Projeto “Desenvolvimento de Tecnologia Para Tratamento de Resíduos de Serviço de Saúde”, tendo por objetivo o desenvolvimento de tecnologia para tratamento de resíduos dos serviços de saúde contaminação, de acidentes ocupacionais e de danos ao meio ambiente. </t>
  </si>
  <si>
    <t xml:space="preserve">UEM                       </t>
  </si>
  <si>
    <t>PM Cruzeiro do Oeste</t>
  </si>
  <si>
    <t>1609</t>
  </si>
  <si>
    <r>
      <t xml:space="preserve">Produção de Etanol a partir de Resíduos agroindustriais de fecularias. </t>
    </r>
    <r>
      <rPr>
        <sz val="18"/>
        <rFont val="Arial"/>
        <family val="2"/>
      </rPr>
      <t>Apoiar financeiramente a Universidade Estadual de Maringá para o desenvolvimento de ações que possibilitem avaliar o potencial de bioconversão de resíduos e subprodutos gerados nas fecularias da região noroeste do Paraná, para a produção de etanol, visando mapear e caracterizar os produtos e subprodutos gerados, hidrolisar por via enzimática os resíduos e subprodutos, bem comorealizar e acompanhar a fermentação para estudos de cinética e otimização do processo.</t>
    </r>
  </si>
  <si>
    <t xml:space="preserve">Saúde                </t>
  </si>
  <si>
    <t>2510</t>
  </si>
  <si>
    <r>
      <t>Universidade aberta à terceira idade. A</t>
    </r>
    <r>
      <rPr>
        <sz val="18"/>
        <rFont val="Arial"/>
        <family val="2"/>
      </rPr>
      <t xml:space="preserve">poiar a integração entre a Universidade e a população idosa, por meio da criação de espaços de convivência, que possibilitam o desenvolvimento de atividades de ensino, pesquisa e extensão, nas áreas de Gerontologia e Geriatria, bem como a troca de experiências intergerenciais, visando a assistência a esse grupo etário. </t>
    </r>
  </si>
  <si>
    <t>3810</t>
  </si>
  <si>
    <r>
      <t xml:space="preserve">Implantação do Campus Regional de Ivaiporã – </t>
    </r>
    <r>
      <rPr>
        <sz val="18"/>
        <rFont val="Arial"/>
        <family val="2"/>
      </rPr>
      <t>Estruturação de infraestrutura fisica, de equipamentos e serviços para consolidar o Campus de Ivaiporã como um novo centro de desenvolvimento de ensino, da pesquisa e da extensão, atendendo anseios e solicitações da comunidade.</t>
    </r>
  </si>
  <si>
    <t>3910</t>
  </si>
  <si>
    <r>
      <t xml:space="preserve">Obtenção de híbrido duplo comercial de bicho da seda a partir do banco de germoplasma de Bombyx mori da UEM. </t>
    </r>
    <r>
      <rPr>
        <sz val="18"/>
        <rFont val="Arial"/>
        <family val="2"/>
      </rPr>
      <t>Ampliar as instalações físicas do laboratorio de melhoramento do bicho da seda da UEM para manutenção, conservação e análise genética do banco de germoplasma de Bombyx mori cedido pela Fujimura.</t>
    </r>
  </si>
  <si>
    <t>UENP</t>
  </si>
  <si>
    <t xml:space="preserve">FAEFIJA                 </t>
  </si>
  <si>
    <t>16809</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</si>
</sst>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dd/mm/yy"/>
    <numFmt numFmtId="173" formatCode="_(* #,##0.00_);_(* \(#,##0.00\);_(* \-??_);_(@_)"/>
    <numFmt numFmtId="174" formatCode="#,##0;[Red]#,##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0000000000"/>
    <numFmt numFmtId="184" formatCode="_(* #,##0.0_);_(* \(#,##0.0\);_(* \-??_);_(@_)"/>
    <numFmt numFmtId="185" formatCode="_(* #,##0_);_(* \(#,##0\);_(* \-??_);_(@_)"/>
    <numFmt numFmtId="186" formatCode="0.000"/>
    <numFmt numFmtId="187" formatCode="0.0000"/>
    <numFmt numFmtId="188" formatCode="0.00000"/>
    <numFmt numFmtId="189" formatCode="0.000000"/>
    <numFmt numFmtId="190" formatCode="0.0000000"/>
    <numFmt numFmtId="191" formatCode="0.00000000"/>
    <numFmt numFmtId="192" formatCode="0.000000000"/>
  </numFmts>
  <fonts count="51">
    <font>
      <sz val="10"/>
      <name val="Arial"/>
      <family val="2"/>
    </font>
    <font>
      <b/>
      <sz val="18"/>
      <name val="Arial"/>
      <family val="2"/>
    </font>
    <font>
      <sz val="18"/>
      <color indexed="8"/>
      <name val="Arial"/>
      <family val="2"/>
    </font>
    <font>
      <sz val="18"/>
      <name val="Arial"/>
      <family val="2"/>
    </font>
    <font>
      <b/>
      <sz val="18"/>
      <color indexed="8"/>
      <name val="Arial"/>
      <family val="2"/>
    </font>
    <font>
      <b/>
      <sz val="18"/>
      <color indexed="9"/>
      <name val="Arial"/>
      <family val="2"/>
    </font>
    <font>
      <b/>
      <sz val="18"/>
      <color indexed="12"/>
      <name val="Arial"/>
      <family val="2"/>
    </font>
    <font>
      <sz val="18"/>
      <color indexed="9"/>
      <name val="Arial"/>
      <family val="2"/>
    </font>
    <font>
      <b/>
      <sz val="18"/>
      <color indexed="10"/>
      <name val="Arial"/>
      <family val="2"/>
    </font>
    <font>
      <i/>
      <sz val="18"/>
      <color indexed="8"/>
      <name val="Arial"/>
      <family val="2"/>
    </font>
    <font>
      <sz val="18"/>
      <color indexed="10"/>
      <name val="Arial"/>
      <family val="2"/>
    </font>
    <font>
      <b/>
      <sz val="15.5"/>
      <name val="Arial"/>
      <family val="2"/>
    </font>
    <font>
      <sz val="22"/>
      <name val="Arial"/>
      <family val="2"/>
    </font>
    <font>
      <sz val="22"/>
      <color indexed="8"/>
      <name val="Arial"/>
      <family val="2"/>
    </font>
    <font>
      <sz val="18"/>
      <color indexed="12"/>
      <name val="Arial"/>
      <family val="2"/>
    </font>
    <font>
      <u val="single"/>
      <sz val="4.5"/>
      <color indexed="12"/>
      <name val="Arial"/>
      <family val="2"/>
    </font>
    <font>
      <u val="single"/>
      <sz val="4.5"/>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12"/>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color indexed="63"/>
      </right>
      <top style="medium">
        <color indexed="63"/>
      </top>
      <bottom>
        <color indexed="63"/>
      </bottom>
    </border>
    <border>
      <left style="thin">
        <color indexed="63"/>
      </left>
      <right style="medium">
        <color indexed="63"/>
      </right>
      <top style="thin">
        <color indexed="63"/>
      </top>
      <bottom style="medium">
        <color indexed="63"/>
      </bottom>
    </border>
    <border>
      <left style="medium">
        <color indexed="63"/>
      </left>
      <right style="medium">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8"/>
      </right>
      <top style="medium">
        <color indexed="63"/>
      </top>
      <bottom style="mediu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color indexed="63"/>
      </bottom>
    </border>
    <border>
      <left style="thin">
        <color indexed="63"/>
      </left>
      <right style="thin">
        <color indexed="63"/>
      </right>
      <top style="thin">
        <color indexed="63"/>
      </top>
      <bottom style="medium"/>
    </border>
    <border>
      <left style="thin">
        <color indexed="63"/>
      </left>
      <right style="thin">
        <color indexed="63"/>
      </right>
      <top style="thin">
        <color indexed="63"/>
      </top>
      <bottom style="thin"/>
    </border>
    <border>
      <left>
        <color indexed="63"/>
      </left>
      <right>
        <color indexed="63"/>
      </right>
      <top>
        <color indexed="63"/>
      </top>
      <bottom style="mediu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border>
    <border>
      <left style="thin">
        <color indexed="63"/>
      </left>
      <right style="medium">
        <color indexed="63"/>
      </right>
      <top style="thin">
        <color indexed="63"/>
      </top>
      <bottom style="medium"/>
    </border>
    <border>
      <left style="medium">
        <color indexed="63"/>
      </left>
      <right style="thin">
        <color indexed="63"/>
      </right>
      <top>
        <color indexed="63"/>
      </top>
      <bottom style="thin">
        <color indexed="63"/>
      </bottom>
    </border>
    <border>
      <left style="thin">
        <color indexed="63"/>
      </left>
      <right style="medium">
        <color indexed="63"/>
      </right>
      <top style="thin">
        <color indexed="63"/>
      </top>
      <bottom style="thin"/>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style="thin"/>
      <right style="thin"/>
      <top style="thin"/>
      <bottom style="thin"/>
    </border>
    <border>
      <left style="medium">
        <color indexed="63"/>
      </left>
      <right>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color indexed="63"/>
      </top>
      <bottom style="medium">
        <color indexed="63"/>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style="thin">
        <color indexed="63"/>
      </right>
      <top style="thin">
        <color indexed="63"/>
      </top>
      <bottom style="medium">
        <color indexed="63"/>
      </bottom>
    </border>
    <border>
      <left style="medium">
        <color indexed="8"/>
      </left>
      <right style="medium">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medium">
        <color indexed="63"/>
      </left>
      <right style="thin">
        <color indexed="63"/>
      </right>
      <top>
        <color indexed="63"/>
      </top>
      <bottom style="mediu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1" fillId="30"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173" fontId="0" fillId="0" borderId="0" applyFill="0" applyBorder="0" applyAlignment="0" applyProtection="0"/>
    <xf numFmtId="169"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287">
    <xf numFmtId="0" fontId="0" fillId="0" borderId="0" xfId="0" applyAlignment="1">
      <alignment/>
    </xf>
    <xf numFmtId="0" fontId="1" fillId="0" borderId="0" xfId="0" applyFont="1" applyFill="1" applyAlignment="1">
      <alignment horizontal="center" vertical="center"/>
    </xf>
    <xf numFmtId="1" fontId="1" fillId="33" borderId="0" xfId="0" applyNumberFormat="1" applyFont="1" applyFill="1" applyAlignment="1">
      <alignment horizontal="center" vertical="center" wrapText="1"/>
    </xf>
    <xf numFmtId="1" fontId="1" fillId="0" borderId="0" xfId="0" applyNumberFormat="1" applyFont="1" applyFill="1" applyAlignment="1">
      <alignment horizontal="center" vertical="center"/>
    </xf>
    <xf numFmtId="49" fontId="1" fillId="33" borderId="0" xfId="0" applyNumberFormat="1" applyFont="1" applyFill="1" applyAlignment="1">
      <alignment horizontal="center" vertical="center"/>
    </xf>
    <xf numFmtId="0" fontId="2" fillId="0" borderId="0" xfId="0" applyFont="1" applyFill="1" applyAlignment="1">
      <alignment horizontal="justify" vertical="center" wrapText="1"/>
    </xf>
    <xf numFmtId="14" fontId="3" fillId="0" borderId="0" xfId="0" applyNumberFormat="1" applyFont="1" applyFill="1" applyAlignment="1">
      <alignment horizontal="center" vertical="center"/>
    </xf>
    <xf numFmtId="3" fontId="2" fillId="0" borderId="0" xfId="0" applyNumberFormat="1" applyFont="1" applyFill="1" applyAlignment="1">
      <alignment vertical="center"/>
    </xf>
    <xf numFmtId="3" fontId="4" fillId="0" borderId="0" xfId="0" applyNumberFormat="1" applyFont="1" applyFill="1" applyAlignment="1">
      <alignment horizontal="right" vertical="center"/>
    </xf>
    <xf numFmtId="0" fontId="3" fillId="0" borderId="0" xfId="0" applyFont="1" applyFill="1" applyAlignment="1">
      <alignment/>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14" fontId="5" fillId="33" borderId="0" xfId="0" applyNumberFormat="1" applyFont="1" applyFill="1" applyBorder="1" applyAlignment="1">
      <alignment horizontal="center" vertical="center" wrapText="1"/>
    </xf>
    <xf numFmtId="1"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xf>
    <xf numFmtId="49" fontId="1" fillId="33" borderId="0" xfId="0" applyNumberFormat="1" applyFont="1" applyFill="1" applyBorder="1" applyAlignment="1">
      <alignment horizontal="center"/>
    </xf>
    <xf numFmtId="0" fontId="3" fillId="33" borderId="0" xfId="0" applyFont="1" applyFill="1" applyBorder="1" applyAlignment="1">
      <alignment horizontal="center" vertical="center" wrapText="1"/>
    </xf>
    <xf numFmtId="172" fontId="1" fillId="33" borderId="0" xfId="0" applyNumberFormat="1" applyFont="1" applyFill="1" applyBorder="1" applyAlignment="1">
      <alignment horizontal="right" vertical="center" wrapText="1"/>
    </xf>
    <xf numFmtId="14" fontId="3" fillId="33" borderId="0" xfId="0" applyNumberFormat="1" applyFont="1" applyFill="1" applyBorder="1" applyAlignment="1">
      <alignment horizontal="center" vertical="center"/>
    </xf>
    <xf numFmtId="14" fontId="1" fillId="34" borderId="10" xfId="0" applyNumberFormat="1" applyFont="1" applyFill="1" applyBorder="1" applyAlignment="1">
      <alignment horizontal="right" vertical="center"/>
    </xf>
    <xf numFmtId="3" fontId="4" fillId="34" borderId="11" xfId="0" applyNumberFormat="1" applyFont="1" applyFill="1" applyBorder="1" applyAlignment="1">
      <alignment horizontal="right" vertical="center"/>
    </xf>
    <xf numFmtId="3" fontId="4" fillId="33" borderId="12"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1" fontId="4" fillId="33" borderId="12" xfId="0" applyNumberFormat="1" applyFont="1" applyFill="1" applyBorder="1" applyAlignment="1">
      <alignment horizontal="center" vertical="center" wrapText="1"/>
    </xf>
    <xf numFmtId="2" fontId="5" fillId="35" borderId="14" xfId="0" applyNumberFormat="1" applyFont="1" applyFill="1" applyBorder="1" applyAlignment="1">
      <alignment horizontal="center" vertical="center" wrapText="1"/>
    </xf>
    <xf numFmtId="2" fontId="4" fillId="36" borderId="15"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top" wrapText="1"/>
    </xf>
    <xf numFmtId="14" fontId="3" fillId="0" borderId="16" xfId="0" applyNumberFormat="1" applyFont="1" applyFill="1" applyBorder="1" applyAlignment="1">
      <alignment horizontal="center" vertical="center" wrapText="1"/>
    </xf>
    <xf numFmtId="3" fontId="1" fillId="0" borderId="16" xfId="53" applyNumberFormat="1" applyFont="1" applyFill="1" applyBorder="1" applyAlignment="1" applyProtection="1">
      <alignment vertical="center" wrapText="1"/>
      <protection/>
    </xf>
    <xf numFmtId="3" fontId="1" fillId="0" borderId="16" xfId="0" applyNumberFormat="1" applyFont="1" applyFill="1" applyBorder="1" applyAlignment="1">
      <alignment horizontal="right" vertical="center" wrapText="1"/>
    </xf>
    <xf numFmtId="3" fontId="1" fillId="33" borderId="17" xfId="0" applyNumberFormat="1" applyFont="1" applyFill="1" applyBorder="1" applyAlignment="1">
      <alignment horizontal="right" vertical="center" wrapText="1"/>
    </xf>
    <xf numFmtId="3" fontId="1" fillId="33" borderId="12" xfId="0" applyNumberFormat="1" applyFont="1" applyFill="1" applyBorder="1" applyAlignment="1">
      <alignment horizontal="right" vertical="center" wrapText="1"/>
    </xf>
    <xf numFmtId="0" fontId="2" fillId="0" borderId="0" xfId="0" applyFont="1" applyFill="1" applyBorder="1" applyAlignment="1">
      <alignment/>
    </xf>
    <xf numFmtId="0" fontId="1" fillId="33" borderId="16" xfId="0" applyFont="1" applyFill="1" applyBorder="1" applyAlignment="1">
      <alignment horizontal="center" vertical="center" wrapText="1"/>
    </xf>
    <xf numFmtId="1" fontId="1" fillId="33" borderId="16" xfId="0" applyNumberFormat="1" applyFont="1" applyFill="1" applyBorder="1" applyAlignment="1">
      <alignment horizontal="center" vertical="center" wrapText="1"/>
    </xf>
    <xf numFmtId="0" fontId="2" fillId="33" borderId="16" xfId="0" applyFont="1" applyFill="1" applyBorder="1" applyAlignment="1">
      <alignment vertical="top" wrapText="1"/>
    </xf>
    <xf numFmtId="3" fontId="1" fillId="33" borderId="16" xfId="0" applyNumberFormat="1" applyFont="1" applyFill="1" applyBorder="1" applyAlignment="1">
      <alignment vertical="center" wrapText="1"/>
    </xf>
    <xf numFmtId="3" fontId="1" fillId="33" borderId="16" xfId="0" applyNumberFormat="1" applyFont="1" applyFill="1" applyBorder="1" applyAlignment="1">
      <alignment horizontal="right" vertical="center" wrapText="1"/>
    </xf>
    <xf numFmtId="3" fontId="1" fillId="33" borderId="18" xfId="0" applyNumberFormat="1" applyFont="1" applyFill="1" applyBorder="1" applyAlignment="1">
      <alignment horizontal="right" vertical="center" wrapText="1"/>
    </xf>
    <xf numFmtId="0" fontId="2" fillId="0" borderId="0" xfId="0" applyFont="1" applyFill="1" applyAlignment="1">
      <alignment vertical="top" wrapText="1"/>
    </xf>
    <xf numFmtId="0" fontId="4" fillId="33" borderId="16" xfId="0" applyFont="1" applyFill="1" applyBorder="1" applyAlignment="1">
      <alignment horizontal="center" vertical="center" wrapText="1"/>
    </xf>
    <xf numFmtId="0" fontId="2" fillId="33" borderId="16" xfId="0" applyFont="1" applyFill="1" applyBorder="1" applyAlignment="1">
      <alignment horizontal="left" vertical="top" wrapText="1"/>
    </xf>
    <xf numFmtId="14" fontId="2" fillId="33" borderId="16" xfId="0" applyNumberFormat="1" applyFont="1" applyFill="1" applyBorder="1" applyAlignment="1">
      <alignment horizontal="center" vertical="center" wrapText="1"/>
    </xf>
    <xf numFmtId="3" fontId="4" fillId="33" borderId="16" xfId="0" applyNumberFormat="1" applyFont="1" applyFill="1" applyBorder="1" applyAlignment="1">
      <alignment vertical="center" wrapText="1"/>
    </xf>
    <xf numFmtId="2" fontId="1" fillId="33" borderId="16" xfId="0" applyNumberFormat="1" applyFont="1" applyFill="1" applyBorder="1" applyAlignment="1">
      <alignment horizontal="center" vertical="center" wrapText="1"/>
    </xf>
    <xf numFmtId="3" fontId="8" fillId="33" borderId="17" xfId="0" applyNumberFormat="1" applyFont="1" applyFill="1" applyBorder="1" applyAlignment="1">
      <alignment horizontal="right" vertical="center" wrapText="1"/>
    </xf>
    <xf numFmtId="0" fontId="1" fillId="0" borderId="19" xfId="0"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top" wrapText="1"/>
    </xf>
    <xf numFmtId="3" fontId="1" fillId="0" borderId="19" xfId="53" applyNumberFormat="1" applyFont="1" applyFill="1" applyBorder="1" applyAlignment="1" applyProtection="1">
      <alignment vertical="center" wrapText="1"/>
      <protection/>
    </xf>
    <xf numFmtId="3" fontId="1" fillId="0" borderId="19" xfId="0" applyNumberFormat="1" applyFont="1" applyFill="1" applyBorder="1" applyAlignment="1">
      <alignment horizontal="right" vertical="center" wrapText="1"/>
    </xf>
    <xf numFmtId="3" fontId="1" fillId="33" borderId="14" xfId="0" applyNumberFormat="1" applyFont="1" applyFill="1" applyBorder="1" applyAlignment="1">
      <alignment horizontal="right" vertical="center" wrapText="1"/>
    </xf>
    <xf numFmtId="3" fontId="1" fillId="33" borderId="20" xfId="0" applyNumberFormat="1" applyFont="1" applyFill="1" applyBorder="1" applyAlignment="1">
      <alignment vertical="center" wrapText="1"/>
    </xf>
    <xf numFmtId="0" fontId="4" fillId="0" borderId="16" xfId="0" applyFont="1" applyFill="1" applyBorder="1" applyAlignment="1">
      <alignment horizontal="center" vertical="center" wrapText="1"/>
    </xf>
    <xf numFmtId="0" fontId="2" fillId="0" borderId="16" xfId="0" applyFont="1" applyFill="1" applyBorder="1" applyAlignment="1">
      <alignment vertical="top" wrapText="1"/>
    </xf>
    <xf numFmtId="3" fontId="1" fillId="0" borderId="17" xfId="0" applyNumberFormat="1" applyFont="1" applyBorder="1" applyAlignment="1">
      <alignment horizontal="right" vertical="center" wrapText="1"/>
    </xf>
    <xf numFmtId="1" fontId="2" fillId="33" borderId="16" xfId="0" applyNumberFormat="1" applyFont="1" applyFill="1" applyBorder="1" applyAlignment="1">
      <alignment horizontal="left" vertical="top" wrapText="1"/>
    </xf>
    <xf numFmtId="3" fontId="1" fillId="33" borderId="16" xfId="0" applyNumberFormat="1" applyFont="1" applyFill="1" applyBorder="1" applyAlignment="1">
      <alignment vertical="center"/>
    </xf>
    <xf numFmtId="3" fontId="1" fillId="33" borderId="16" xfId="0" applyNumberFormat="1" applyFont="1" applyFill="1" applyBorder="1" applyAlignment="1">
      <alignment horizontal="right" vertical="center"/>
    </xf>
    <xf numFmtId="3" fontId="1" fillId="33" borderId="17" xfId="0" applyNumberFormat="1" applyFont="1" applyFill="1" applyBorder="1" applyAlignment="1">
      <alignment vertical="center"/>
    </xf>
    <xf numFmtId="3" fontId="1" fillId="37" borderId="17" xfId="0" applyNumberFormat="1" applyFont="1" applyFill="1" applyBorder="1" applyAlignment="1">
      <alignment vertical="center"/>
    </xf>
    <xf numFmtId="3" fontId="8" fillId="37" borderId="17" xfId="0" applyNumberFormat="1" applyFont="1" applyFill="1" applyBorder="1" applyAlignment="1">
      <alignment vertical="center"/>
    </xf>
    <xf numFmtId="3" fontId="1" fillId="37" borderId="17" xfId="0" applyNumberFormat="1" applyFont="1" applyFill="1" applyBorder="1" applyAlignment="1">
      <alignment horizontal="right" vertical="center" wrapText="1"/>
    </xf>
    <xf numFmtId="0" fontId="2" fillId="37" borderId="0" xfId="0" applyFont="1" applyFill="1" applyBorder="1" applyAlignment="1">
      <alignment/>
    </xf>
    <xf numFmtId="1" fontId="2" fillId="0" borderId="16" xfId="0" applyNumberFormat="1" applyFont="1" applyFill="1" applyBorder="1" applyAlignment="1">
      <alignment horizontal="left" vertical="top" wrapText="1"/>
    </xf>
    <xf numFmtId="3" fontId="1" fillId="0" borderId="16" xfId="0" applyNumberFormat="1" applyFont="1" applyFill="1" applyBorder="1" applyAlignment="1">
      <alignment vertical="center"/>
    </xf>
    <xf numFmtId="3" fontId="1" fillId="0" borderId="16" xfId="0" applyNumberFormat="1" applyFont="1" applyFill="1" applyBorder="1" applyAlignment="1">
      <alignment horizontal="right" vertical="center"/>
    </xf>
    <xf numFmtId="0" fontId="2" fillId="33" borderId="16" xfId="0" applyNumberFormat="1" applyFont="1" applyFill="1" applyBorder="1" applyAlignment="1">
      <alignment horizontal="left" vertical="top" wrapText="1"/>
    </xf>
    <xf numFmtId="0" fontId="2" fillId="33" borderId="0" xfId="0" applyFont="1" applyFill="1" applyAlignment="1">
      <alignment vertical="top" wrapText="1"/>
    </xf>
    <xf numFmtId="0" fontId="2" fillId="0" borderId="16" xfId="0" applyFont="1" applyFill="1" applyBorder="1" applyAlignment="1">
      <alignment horizontal="left" vertical="top" wrapText="1"/>
    </xf>
    <xf numFmtId="3" fontId="4" fillId="33" borderId="17" xfId="0" applyNumberFormat="1" applyFont="1" applyFill="1" applyBorder="1" applyAlignment="1">
      <alignment horizontal="right" vertical="center" wrapText="1"/>
    </xf>
    <xf numFmtId="3" fontId="4" fillId="37" borderId="17" xfId="0" applyNumberFormat="1" applyFont="1" applyFill="1" applyBorder="1" applyAlignment="1">
      <alignment vertical="center"/>
    </xf>
    <xf numFmtId="3" fontId="6" fillId="37" borderId="17" xfId="0" applyNumberFormat="1" applyFont="1" applyFill="1" applyBorder="1" applyAlignment="1">
      <alignment vertical="center"/>
    </xf>
    <xf numFmtId="3" fontId="1" fillId="38" borderId="17" xfId="0" applyNumberFormat="1" applyFont="1" applyFill="1" applyBorder="1" applyAlignment="1">
      <alignment horizontal="right" vertical="center" wrapText="1"/>
    </xf>
    <xf numFmtId="3" fontId="8" fillId="38" borderId="17" xfId="0" applyNumberFormat="1" applyFont="1" applyFill="1" applyBorder="1" applyAlignment="1">
      <alignment horizontal="right" vertical="center" wrapText="1"/>
    </xf>
    <xf numFmtId="3" fontId="8" fillId="33" borderId="14" xfId="0" applyNumberFormat="1" applyFont="1" applyFill="1" applyBorder="1" applyAlignment="1">
      <alignment horizontal="right" vertical="center" wrapText="1"/>
    </xf>
    <xf numFmtId="3" fontId="1" fillId="33" borderId="20" xfId="0" applyNumberFormat="1" applyFont="1" applyFill="1" applyBorder="1" applyAlignment="1">
      <alignment horizontal="right" vertical="center" wrapText="1"/>
    </xf>
    <xf numFmtId="3" fontId="8" fillId="33" borderId="20" xfId="0" applyNumberFormat="1" applyFont="1" applyFill="1" applyBorder="1" applyAlignment="1">
      <alignment horizontal="right" vertical="center" wrapText="1"/>
    </xf>
    <xf numFmtId="3" fontId="1" fillId="33" borderId="14" xfId="0" applyNumberFormat="1" applyFont="1" applyFill="1" applyBorder="1" applyAlignment="1">
      <alignment vertical="center"/>
    </xf>
    <xf numFmtId="0" fontId="1" fillId="0" borderId="21" xfId="0" applyFont="1" applyFill="1" applyBorder="1" applyAlignment="1">
      <alignment horizontal="center" vertical="center" wrapText="1"/>
    </xf>
    <xf numFmtId="1" fontId="1" fillId="0" borderId="21" xfId="0" applyNumberFormat="1" applyFont="1" applyFill="1" applyBorder="1" applyAlignment="1">
      <alignment horizontal="center" vertical="center" wrapText="1"/>
    </xf>
    <xf numFmtId="0" fontId="2" fillId="0" borderId="21" xfId="0" applyNumberFormat="1" applyFont="1" applyFill="1" applyBorder="1" applyAlignment="1">
      <alignment horizontal="left" vertical="top" wrapText="1"/>
    </xf>
    <xf numFmtId="3" fontId="1" fillId="0" borderId="21" xfId="53" applyNumberFormat="1" applyFont="1" applyFill="1" applyBorder="1" applyAlignment="1" applyProtection="1">
      <alignment vertical="center" wrapText="1"/>
      <protection/>
    </xf>
    <xf numFmtId="3" fontId="1" fillId="0" borderId="21" xfId="0" applyNumberFormat="1" applyFont="1" applyFill="1" applyBorder="1" applyAlignment="1">
      <alignment horizontal="right" vertical="center" wrapText="1"/>
    </xf>
    <xf numFmtId="3" fontId="5" fillId="35" borderId="14" xfId="0" applyNumberFormat="1" applyFont="1" applyFill="1" applyBorder="1" applyAlignment="1">
      <alignment horizontal="right" vertical="center" wrapText="1"/>
    </xf>
    <xf numFmtId="0" fontId="1" fillId="33" borderId="0" xfId="0"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0" fontId="2" fillId="33" borderId="0" xfId="0" applyNumberFormat="1" applyFont="1" applyFill="1" applyBorder="1" applyAlignment="1">
      <alignment horizontal="left" vertical="top" wrapText="1"/>
    </xf>
    <xf numFmtId="14" fontId="3" fillId="33" borderId="0" xfId="0" applyNumberFormat="1" applyFont="1" applyFill="1" applyBorder="1" applyAlignment="1">
      <alignment horizontal="center" vertical="center" wrapText="1"/>
    </xf>
    <xf numFmtId="3" fontId="1" fillId="33" borderId="0" xfId="53" applyNumberFormat="1" applyFont="1" applyFill="1" applyBorder="1" applyAlignment="1" applyProtection="1">
      <alignment vertical="center" wrapText="1"/>
      <protection/>
    </xf>
    <xf numFmtId="3" fontId="1" fillId="33" borderId="0" xfId="0" applyNumberFormat="1" applyFont="1" applyFill="1" applyBorder="1" applyAlignment="1">
      <alignment horizontal="right" vertical="center" wrapText="1"/>
    </xf>
    <xf numFmtId="3" fontId="5" fillId="33" borderId="18" xfId="0" applyNumberFormat="1" applyFont="1" applyFill="1" applyBorder="1" applyAlignment="1">
      <alignment horizontal="right" vertical="center" wrapText="1"/>
    </xf>
    <xf numFmtId="0" fontId="4" fillId="33" borderId="0" xfId="0"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0" fontId="2" fillId="33" borderId="0" xfId="0" applyFont="1" applyFill="1" applyBorder="1" applyAlignment="1">
      <alignment horizontal="left" vertical="top" wrapText="1"/>
    </xf>
    <xf numFmtId="174" fontId="1" fillId="33" borderId="0" xfId="0" applyNumberFormat="1" applyFont="1" applyFill="1" applyBorder="1" applyAlignment="1">
      <alignment vertical="center"/>
    </xf>
    <xf numFmtId="174" fontId="1" fillId="33" borderId="0" xfId="0" applyNumberFormat="1" applyFont="1" applyFill="1" applyBorder="1" applyAlignment="1">
      <alignment horizontal="right" vertical="center" wrapText="1"/>
    </xf>
    <xf numFmtId="0" fontId="2" fillId="33" borderId="16" xfId="0" applyFont="1" applyFill="1" applyBorder="1" applyAlignment="1">
      <alignment horizontal="center" vertical="center" wrapText="1"/>
    </xf>
    <xf numFmtId="3" fontId="4" fillId="33" borderId="17" xfId="0" applyNumberFormat="1" applyFont="1" applyFill="1" applyBorder="1" applyAlignment="1">
      <alignment vertical="center"/>
    </xf>
    <xf numFmtId="174" fontId="2" fillId="33" borderId="16" xfId="0" applyNumberFormat="1" applyFont="1" applyFill="1" applyBorder="1" applyAlignment="1">
      <alignment horizontal="left" vertical="top" wrapText="1"/>
    </xf>
    <xf numFmtId="14" fontId="11" fillId="0" borderId="16" xfId="0" applyNumberFormat="1" applyFont="1" applyFill="1" applyBorder="1" applyAlignment="1">
      <alignment horizontal="center" vertical="center" wrapText="1"/>
    </xf>
    <xf numFmtId="1" fontId="1" fillId="33" borderId="16" xfId="0" applyNumberFormat="1" applyFont="1" applyFill="1" applyBorder="1" applyAlignment="1">
      <alignment horizontal="center" vertical="center"/>
    </xf>
    <xf numFmtId="3" fontId="5" fillId="35" borderId="22" xfId="0" applyNumberFormat="1" applyFont="1" applyFill="1" applyBorder="1" applyAlignment="1">
      <alignment horizontal="right" vertical="center" wrapText="1"/>
    </xf>
    <xf numFmtId="0" fontId="4" fillId="0" borderId="0" xfId="0" applyFont="1" applyFill="1" applyAlignment="1">
      <alignment horizontal="center" vertical="center" wrapText="1"/>
    </xf>
    <xf numFmtId="3" fontId="4" fillId="33" borderId="0" xfId="0" applyNumberFormat="1" applyFont="1" applyFill="1" applyAlignment="1">
      <alignment horizontal="right" vertical="center"/>
    </xf>
    <xf numFmtId="2" fontId="4" fillId="34" borderId="23" xfId="0" applyNumberFormat="1" applyFont="1" applyFill="1" applyBorder="1" applyAlignment="1">
      <alignment horizontal="center" vertical="center" wrapText="1"/>
    </xf>
    <xf numFmtId="2" fontId="4" fillId="34" borderId="24"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0" fontId="12" fillId="0" borderId="0" xfId="0" applyFont="1" applyFill="1" applyAlignment="1">
      <alignment/>
    </xf>
    <xf numFmtId="0" fontId="4" fillId="0" borderId="25" xfId="0" applyFont="1" applyFill="1" applyBorder="1" applyAlignment="1">
      <alignment horizontal="center" vertical="center" wrapText="1"/>
    </xf>
    <xf numFmtId="0" fontId="4" fillId="0" borderId="0" xfId="0" applyFont="1" applyFill="1" applyAlignment="1">
      <alignment horizontal="justify" vertical="center" wrapText="1"/>
    </xf>
    <xf numFmtId="3" fontId="4" fillId="0" borderId="0" xfId="0" applyNumberFormat="1" applyFont="1" applyFill="1" applyAlignment="1">
      <alignment vertical="center"/>
    </xf>
    <xf numFmtId="3" fontId="4" fillId="34" borderId="0" xfId="0" applyNumberFormat="1" applyFont="1" applyFill="1" applyAlignment="1">
      <alignment horizontal="right" vertical="center"/>
    </xf>
    <xf numFmtId="3" fontId="4" fillId="34" borderId="26" xfId="0" applyNumberFormat="1"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0" borderId="0" xfId="0" applyFont="1" applyFill="1" applyAlignment="1">
      <alignment vertical="top" wrapText="1"/>
    </xf>
    <xf numFmtId="3" fontId="1" fillId="0" borderId="0" xfId="0" applyNumberFormat="1" applyFont="1" applyAlignment="1">
      <alignment vertical="center"/>
    </xf>
    <xf numFmtId="14" fontId="2" fillId="0" borderId="0" xfId="0" applyNumberFormat="1" applyFont="1" applyFill="1" applyAlignment="1">
      <alignment horizontal="center" vertical="center"/>
    </xf>
    <xf numFmtId="3" fontId="4" fillId="0" borderId="0" xfId="0" applyNumberFormat="1" applyFont="1" applyAlignment="1">
      <alignment vertical="center"/>
    </xf>
    <xf numFmtId="0" fontId="4" fillId="34" borderId="27" xfId="0" applyFont="1" applyFill="1" applyBorder="1" applyAlignment="1">
      <alignment horizontal="center" vertical="center" wrapText="1"/>
    </xf>
    <xf numFmtId="1" fontId="1" fillId="34" borderId="28" xfId="0" applyNumberFormat="1" applyFont="1" applyFill="1" applyBorder="1" applyAlignment="1">
      <alignment horizontal="center" vertical="center" wrapText="1"/>
    </xf>
    <xf numFmtId="1" fontId="1" fillId="34" borderId="28" xfId="0" applyNumberFormat="1" applyFont="1" applyFill="1" applyBorder="1" applyAlignment="1">
      <alignment horizontal="center" vertical="center"/>
    </xf>
    <xf numFmtId="0" fontId="1" fillId="34" borderId="28" xfId="0" applyFont="1" applyFill="1" applyBorder="1" applyAlignment="1">
      <alignment horizontal="center" vertical="center"/>
    </xf>
    <xf numFmtId="49" fontId="1" fillId="34" borderId="28" xfId="0" applyNumberFormat="1" applyFont="1" applyFill="1" applyBorder="1" applyAlignment="1">
      <alignment horizontal="center" vertical="center"/>
    </xf>
    <xf numFmtId="0" fontId="4" fillId="34" borderId="28" xfId="0" applyFont="1" applyFill="1" applyBorder="1" applyAlignment="1">
      <alignment horizontal="justify" vertical="center" wrapText="1"/>
    </xf>
    <xf numFmtId="14" fontId="3" fillId="34" borderId="28" xfId="0" applyNumberFormat="1" applyFont="1" applyFill="1" applyBorder="1" applyAlignment="1">
      <alignment horizontal="center" vertical="center"/>
    </xf>
    <xf numFmtId="3" fontId="1" fillId="34" borderId="28" xfId="0" applyNumberFormat="1" applyFont="1" applyFill="1" applyBorder="1" applyAlignment="1">
      <alignment vertical="center"/>
    </xf>
    <xf numFmtId="3" fontId="1" fillId="34" borderId="29" xfId="0" applyNumberFormat="1" applyFont="1" applyFill="1" applyBorder="1" applyAlignment="1">
      <alignment vertical="center"/>
    </xf>
    <xf numFmtId="3" fontId="1" fillId="33" borderId="0" xfId="0" applyNumberFormat="1" applyFont="1" applyFill="1" applyBorder="1" applyAlignment="1">
      <alignment vertical="center"/>
    </xf>
    <xf numFmtId="3" fontId="4" fillId="33" borderId="26"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6" fillId="0" borderId="0" xfId="0" applyFont="1" applyFill="1" applyAlignment="1">
      <alignment horizontal="justify" vertical="center" wrapText="1"/>
    </xf>
    <xf numFmtId="14" fontId="14" fillId="0" borderId="0" xfId="0" applyNumberFormat="1" applyFont="1" applyFill="1" applyAlignment="1">
      <alignment horizontal="center" vertical="center"/>
    </xf>
    <xf numFmtId="3" fontId="6" fillId="0" borderId="0" xfId="0" applyNumberFormat="1" applyFont="1" applyAlignment="1">
      <alignment vertical="center"/>
    </xf>
    <xf numFmtId="3" fontId="6" fillId="0" borderId="0" xfId="0" applyNumberFormat="1" applyFont="1" applyFill="1" applyAlignment="1">
      <alignment horizontal="right" vertical="center"/>
    </xf>
    <xf numFmtId="3" fontId="6" fillId="0" borderId="26"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0" fontId="5" fillId="33" borderId="27" xfId="0" applyFont="1" applyFill="1" applyBorder="1" applyAlignment="1">
      <alignment horizontal="center" vertical="center" wrapText="1"/>
    </xf>
    <xf numFmtId="1" fontId="5" fillId="33" borderId="28" xfId="0" applyNumberFormat="1" applyFont="1" applyFill="1" applyBorder="1" applyAlignment="1">
      <alignment horizontal="center" vertical="center" wrapText="1"/>
    </xf>
    <xf numFmtId="1" fontId="5" fillId="33" borderId="28" xfId="0" applyNumberFormat="1" applyFont="1" applyFill="1" applyBorder="1" applyAlignment="1">
      <alignment horizontal="center" vertical="center"/>
    </xf>
    <xf numFmtId="0" fontId="5" fillId="33" borderId="28" xfId="0" applyFont="1" applyFill="1" applyBorder="1" applyAlignment="1">
      <alignment horizontal="center" vertical="center"/>
    </xf>
    <xf numFmtId="49" fontId="5" fillId="33" borderId="28" xfId="0" applyNumberFormat="1" applyFont="1" applyFill="1" applyBorder="1" applyAlignment="1">
      <alignment horizontal="center" vertical="center"/>
    </xf>
    <xf numFmtId="0" fontId="4" fillId="33" borderId="28" xfId="0" applyFont="1" applyFill="1" applyBorder="1" applyAlignment="1">
      <alignment horizontal="justify" vertical="center" wrapText="1"/>
    </xf>
    <xf numFmtId="14" fontId="7" fillId="33" borderId="28" xfId="0" applyNumberFormat="1" applyFont="1" applyFill="1" applyBorder="1" applyAlignment="1">
      <alignment horizontal="center" vertical="center"/>
    </xf>
    <xf numFmtId="3" fontId="5" fillId="33" borderId="28" xfId="0" applyNumberFormat="1" applyFont="1" applyFill="1" applyBorder="1" applyAlignment="1">
      <alignment vertical="center"/>
    </xf>
    <xf numFmtId="3" fontId="5" fillId="33" borderId="29" xfId="0" applyNumberFormat="1" applyFont="1" applyFill="1" applyBorder="1" applyAlignment="1">
      <alignment vertical="center"/>
    </xf>
    <xf numFmtId="3" fontId="5" fillId="33" borderId="0" xfId="0" applyNumberFormat="1" applyFont="1" applyFill="1" applyBorder="1" applyAlignment="1">
      <alignment vertical="center"/>
    </xf>
    <xf numFmtId="1" fontId="1" fillId="33" borderId="30" xfId="0" applyNumberFormat="1" applyFont="1" applyFill="1" applyBorder="1" applyAlignment="1">
      <alignment horizontal="left" vertical="center" wrapText="1"/>
    </xf>
    <xf numFmtId="3" fontId="2" fillId="0" borderId="0" xfId="0" applyNumberFormat="1" applyFont="1" applyFill="1" applyAlignment="1">
      <alignment vertical="top" wrapText="1"/>
    </xf>
    <xf numFmtId="181" fontId="13" fillId="0" borderId="0" xfId="0" applyNumberFormat="1" applyFont="1" applyFill="1" applyAlignment="1">
      <alignment vertical="top" wrapText="1"/>
    </xf>
    <xf numFmtId="3" fontId="3" fillId="0" borderId="0" xfId="0" applyNumberFormat="1" applyFont="1" applyFill="1" applyAlignment="1">
      <alignment/>
    </xf>
    <xf numFmtId="185" fontId="3" fillId="0" borderId="0" xfId="53" applyNumberFormat="1" applyFont="1" applyFill="1" applyAlignment="1">
      <alignment/>
    </xf>
    <xf numFmtId="192" fontId="3" fillId="0" borderId="0" xfId="0" applyNumberFormat="1" applyFont="1" applyFill="1" applyAlignment="1">
      <alignment/>
    </xf>
    <xf numFmtId="180" fontId="2" fillId="0" borderId="0" xfId="0" applyNumberFormat="1" applyFont="1" applyFill="1" applyAlignment="1">
      <alignment vertical="top" wrapText="1"/>
    </xf>
    <xf numFmtId="181" fontId="2" fillId="0" borderId="0" xfId="0" applyNumberFormat="1" applyFont="1" applyFill="1" applyAlignment="1">
      <alignment vertical="top" wrapText="1"/>
    </xf>
    <xf numFmtId="14" fontId="3" fillId="0" borderId="2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top" wrapText="1"/>
    </xf>
    <xf numFmtId="14" fontId="3" fillId="0" borderId="0" xfId="0" applyNumberFormat="1" applyFont="1" applyFill="1" applyBorder="1" applyAlignment="1">
      <alignment horizontal="center" vertical="center" wrapText="1"/>
    </xf>
    <xf numFmtId="3" fontId="1" fillId="0" borderId="0" xfId="53" applyNumberFormat="1" applyFont="1" applyFill="1" applyBorder="1" applyAlignment="1" applyProtection="1">
      <alignment vertical="center" wrapText="1"/>
      <protection/>
    </xf>
    <xf numFmtId="3" fontId="1" fillId="0" borderId="0" xfId="0" applyNumberFormat="1" applyFont="1" applyFill="1" applyBorder="1" applyAlignment="1">
      <alignment horizontal="right" vertical="center" wrapText="1"/>
    </xf>
    <xf numFmtId="0" fontId="1" fillId="0" borderId="31" xfId="0"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0" fontId="2" fillId="0" borderId="31" xfId="0" applyNumberFormat="1" applyFont="1" applyFill="1" applyBorder="1" applyAlignment="1">
      <alignment horizontal="left" vertical="top" wrapText="1"/>
    </xf>
    <xf numFmtId="14" fontId="3" fillId="0" borderId="31" xfId="0" applyNumberFormat="1" applyFont="1" applyFill="1" applyBorder="1" applyAlignment="1">
      <alignment horizontal="center" vertical="center" wrapText="1"/>
    </xf>
    <xf numFmtId="3" fontId="1" fillId="0" borderId="31" xfId="53" applyNumberFormat="1" applyFont="1" applyFill="1" applyBorder="1" applyAlignment="1" applyProtection="1">
      <alignment vertical="center" wrapText="1"/>
      <protection/>
    </xf>
    <xf numFmtId="3" fontId="1" fillId="0" borderId="31" xfId="0" applyNumberFormat="1" applyFont="1" applyFill="1" applyBorder="1" applyAlignment="1">
      <alignment horizontal="right" vertical="center" wrapText="1"/>
    </xf>
    <xf numFmtId="0" fontId="4" fillId="0" borderId="31" xfId="0" applyFont="1" applyFill="1" applyBorder="1" applyAlignment="1">
      <alignment horizontal="center" vertical="center" wrapText="1"/>
    </xf>
    <xf numFmtId="1" fontId="2" fillId="0" borderId="31" xfId="0" applyNumberFormat="1" applyFont="1" applyFill="1" applyBorder="1" applyAlignment="1">
      <alignment horizontal="left" vertical="top" wrapText="1"/>
    </xf>
    <xf numFmtId="3" fontId="1" fillId="0" borderId="31" xfId="0" applyNumberFormat="1" applyFont="1" applyFill="1" applyBorder="1" applyAlignment="1">
      <alignment vertical="center"/>
    </xf>
    <xf numFmtId="3" fontId="1" fillId="0" borderId="31"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1" fontId="2" fillId="0" borderId="0" xfId="0" applyNumberFormat="1" applyFont="1" applyFill="1" applyBorder="1" applyAlignment="1">
      <alignment horizontal="left" vertical="top" wrapText="1"/>
    </xf>
    <xf numFmtId="3" fontId="1" fillId="0" borderId="0" xfId="0" applyNumberFormat="1" applyFont="1" applyFill="1" applyBorder="1" applyAlignment="1">
      <alignment vertical="center"/>
    </xf>
    <xf numFmtId="3" fontId="1" fillId="0" borderId="0" xfId="0" applyNumberFormat="1" applyFont="1" applyFill="1" applyBorder="1" applyAlignment="1">
      <alignment horizontal="right" vertical="center"/>
    </xf>
    <xf numFmtId="0" fontId="4" fillId="0" borderId="21" xfId="0" applyFont="1" applyFill="1" applyBorder="1" applyAlignment="1">
      <alignment horizontal="center" vertical="center" wrapText="1"/>
    </xf>
    <xf numFmtId="0" fontId="2" fillId="0" borderId="21" xfId="0" applyFont="1" applyFill="1" applyBorder="1" applyAlignment="1">
      <alignment horizontal="left" vertical="top" wrapText="1"/>
    </xf>
    <xf numFmtId="3" fontId="4" fillId="0" borderId="21" xfId="0" applyNumberFormat="1" applyFont="1" applyFill="1" applyBorder="1" applyAlignment="1">
      <alignment vertical="center" wrapText="1"/>
    </xf>
    <xf numFmtId="3" fontId="4" fillId="0" borderId="21" xfId="0" applyNumberFormat="1" applyFont="1" applyFill="1" applyBorder="1" applyAlignment="1">
      <alignment horizontal="right" vertical="center" wrapText="1"/>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vertical="top" wrapText="1"/>
    </xf>
    <xf numFmtId="14"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vertical="center" wrapText="1"/>
    </xf>
    <xf numFmtId="0" fontId="4" fillId="0" borderId="32" xfId="0" applyFont="1" applyFill="1" applyBorder="1" applyAlignment="1">
      <alignment horizontal="center" vertical="center" wrapText="1"/>
    </xf>
    <xf numFmtId="1" fontId="2" fillId="0" borderId="32" xfId="0" applyNumberFormat="1" applyFont="1" applyFill="1" applyBorder="1" applyAlignment="1">
      <alignment horizontal="left" vertical="top" wrapText="1"/>
    </xf>
    <xf numFmtId="14" fontId="3" fillId="0" borderId="32" xfId="0" applyNumberFormat="1" applyFont="1" applyFill="1" applyBorder="1" applyAlignment="1">
      <alignment horizontal="center" vertical="center" wrapText="1"/>
    </xf>
    <xf numFmtId="3" fontId="1" fillId="0" borderId="32" xfId="0" applyNumberFormat="1" applyFont="1" applyFill="1" applyBorder="1" applyAlignment="1">
      <alignment vertical="center"/>
    </xf>
    <xf numFmtId="3" fontId="1" fillId="0" borderId="32" xfId="0" applyNumberFormat="1" applyFont="1" applyFill="1" applyBorder="1" applyAlignment="1">
      <alignment horizontal="right" vertical="center"/>
    </xf>
    <xf numFmtId="0" fontId="1" fillId="0" borderId="33" xfId="0" applyFont="1" applyFill="1" applyBorder="1" applyAlignment="1">
      <alignment horizontal="center" vertical="center" wrapText="1"/>
    </xf>
    <xf numFmtId="1" fontId="1" fillId="0" borderId="33"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2" fillId="0" borderId="33" xfId="0" applyNumberFormat="1" applyFont="1" applyFill="1" applyBorder="1" applyAlignment="1">
      <alignment horizontal="left" vertical="top" wrapText="1"/>
    </xf>
    <xf numFmtId="14" fontId="3" fillId="0" borderId="33" xfId="0" applyNumberFormat="1" applyFont="1" applyFill="1" applyBorder="1" applyAlignment="1">
      <alignment horizontal="center" vertical="center" wrapText="1"/>
    </xf>
    <xf numFmtId="3" fontId="1" fillId="0" borderId="33" xfId="0" applyNumberFormat="1" applyFont="1" applyFill="1" applyBorder="1" applyAlignment="1">
      <alignment vertical="center" wrapText="1"/>
    </xf>
    <xf numFmtId="3" fontId="1" fillId="0" borderId="33" xfId="0" applyNumberFormat="1" applyFont="1" applyFill="1" applyBorder="1" applyAlignment="1">
      <alignment horizontal="right" vertical="center" wrapText="1"/>
    </xf>
    <xf numFmtId="0" fontId="2" fillId="0" borderId="21" xfId="0" applyFont="1" applyFill="1" applyBorder="1" applyAlignment="1">
      <alignment vertical="top" wrapText="1"/>
    </xf>
    <xf numFmtId="0" fontId="1" fillId="0" borderId="34"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3" fontId="1" fillId="0" borderId="17" xfId="0" applyNumberFormat="1" applyFont="1" applyFill="1" applyBorder="1" applyAlignment="1">
      <alignment horizontal="right" vertical="center" wrapText="1"/>
    </xf>
    <xf numFmtId="3" fontId="1" fillId="0" borderId="16" xfId="0" applyNumberFormat="1" applyFont="1" applyFill="1" applyBorder="1" applyAlignment="1">
      <alignment vertical="center" wrapText="1"/>
    </xf>
    <xf numFmtId="14" fontId="2" fillId="0" borderId="16" xfId="0" applyNumberFormat="1" applyFont="1" applyFill="1" applyBorder="1" applyAlignment="1">
      <alignment horizontal="center" vertical="center" wrapText="1"/>
    </xf>
    <xf numFmtId="3" fontId="4" fillId="0" borderId="16" xfId="0" applyNumberFormat="1" applyFont="1" applyFill="1" applyBorder="1" applyAlignment="1">
      <alignment vertical="center" wrapText="1"/>
    </xf>
    <xf numFmtId="3" fontId="4" fillId="0" borderId="16" xfId="0" applyNumberFormat="1" applyFont="1" applyFill="1" applyBorder="1" applyAlignment="1">
      <alignment horizontal="right" vertical="center" wrapText="1"/>
    </xf>
    <xf numFmtId="2" fontId="1" fillId="0" borderId="16"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3" fontId="1" fillId="0" borderId="36" xfId="0" applyNumberFormat="1" applyFont="1" applyFill="1" applyBorder="1" applyAlignment="1">
      <alignment horizontal="right" vertical="center" wrapText="1"/>
    </xf>
    <xf numFmtId="0" fontId="1" fillId="0" borderId="37" xfId="0"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3" fontId="1" fillId="0" borderId="20" xfId="0" applyNumberFormat="1" applyFont="1" applyFill="1" applyBorder="1" applyAlignment="1">
      <alignment horizontal="right" vertical="center" wrapText="1"/>
    </xf>
    <xf numFmtId="49" fontId="1" fillId="0" borderId="19" xfId="0" applyNumberFormat="1" applyFont="1" applyFill="1" applyBorder="1" applyAlignment="1">
      <alignment horizontal="center" vertical="center" wrapText="1"/>
    </xf>
    <xf numFmtId="3" fontId="1" fillId="0" borderId="14" xfId="0" applyNumberFormat="1" applyFont="1" applyFill="1" applyBorder="1" applyAlignment="1">
      <alignment horizontal="right" vertical="center" wrapText="1"/>
    </xf>
    <xf numFmtId="2" fontId="1" fillId="0" borderId="21" xfId="0" applyNumberFormat="1" applyFont="1" applyFill="1" applyBorder="1" applyAlignment="1">
      <alignment horizontal="center" vertical="center" wrapText="1"/>
    </xf>
    <xf numFmtId="3" fontId="1" fillId="0" borderId="21" xfId="0" applyNumberFormat="1" applyFont="1" applyFill="1" applyBorder="1" applyAlignment="1">
      <alignment vertical="center" wrapText="1"/>
    </xf>
    <xf numFmtId="3" fontId="1" fillId="0" borderId="20" xfId="0" applyNumberFormat="1" applyFont="1" applyFill="1" applyBorder="1" applyAlignment="1">
      <alignment vertical="center" wrapText="1"/>
    </xf>
    <xf numFmtId="0" fontId="2" fillId="0" borderId="16" xfId="0" applyFont="1" applyFill="1" applyBorder="1" applyAlignment="1">
      <alignment horizontal="justify" vertical="top"/>
    </xf>
    <xf numFmtId="3" fontId="1" fillId="0" borderId="17" xfId="0" applyNumberFormat="1" applyFont="1" applyFill="1" applyBorder="1" applyAlignment="1">
      <alignment vertical="center"/>
    </xf>
    <xf numFmtId="3" fontId="1" fillId="0" borderId="36" xfId="0" applyNumberFormat="1" applyFont="1" applyFill="1" applyBorder="1" applyAlignment="1">
      <alignment vertical="center"/>
    </xf>
    <xf numFmtId="14" fontId="2"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3" fontId="4" fillId="0" borderId="20" xfId="0" applyNumberFormat="1" applyFont="1" applyFill="1" applyBorder="1" applyAlignment="1">
      <alignment horizontal="right" vertical="center" wrapText="1"/>
    </xf>
    <xf numFmtId="49"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right" vertical="center" wrapText="1"/>
    </xf>
    <xf numFmtId="0" fontId="2" fillId="0" borderId="31" xfId="0" applyFont="1" applyFill="1" applyBorder="1" applyAlignment="1">
      <alignment vertical="top" wrapText="1"/>
    </xf>
    <xf numFmtId="14" fontId="2" fillId="0" borderId="31" xfId="0" applyNumberFormat="1" applyFont="1" applyFill="1" applyBorder="1" applyAlignment="1">
      <alignment horizontal="center" vertical="center" wrapText="1"/>
    </xf>
    <xf numFmtId="3" fontId="1" fillId="0" borderId="31" xfId="0" applyNumberFormat="1" applyFont="1" applyFill="1" applyBorder="1" applyAlignment="1">
      <alignment vertical="center" wrapText="1"/>
    </xf>
    <xf numFmtId="3" fontId="4" fillId="0" borderId="17" xfId="0" applyNumberFormat="1" applyFont="1" applyFill="1" applyBorder="1" applyAlignment="1">
      <alignment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2" fontId="1" fillId="0" borderId="31" xfId="0" applyNumberFormat="1" applyFont="1" applyFill="1" applyBorder="1" applyAlignment="1">
      <alignment horizontal="center" vertical="center" wrapText="1"/>
    </xf>
    <xf numFmtId="0" fontId="2" fillId="0" borderId="31" xfId="0" applyFont="1" applyFill="1" applyBorder="1" applyAlignment="1">
      <alignment horizontal="left" vertical="top" wrapText="1"/>
    </xf>
    <xf numFmtId="2" fontId="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2" fontId="1" fillId="0" borderId="32" xfId="0" applyNumberFormat="1" applyFont="1" applyFill="1" applyBorder="1" applyAlignment="1">
      <alignment horizontal="center" vertical="center" wrapText="1"/>
    </xf>
    <xf numFmtId="1" fontId="1" fillId="0" borderId="32"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0" fontId="2" fillId="0" borderId="32" xfId="0" applyFont="1" applyFill="1" applyBorder="1" applyAlignment="1">
      <alignment horizontal="left" vertical="top" wrapText="1"/>
    </xf>
    <xf numFmtId="3" fontId="1" fillId="0" borderId="32" xfId="0" applyNumberFormat="1" applyFont="1" applyFill="1" applyBorder="1" applyAlignment="1">
      <alignment vertical="center" wrapText="1"/>
    </xf>
    <xf numFmtId="3" fontId="1" fillId="0" borderId="32" xfId="0" applyNumberFormat="1" applyFont="1" applyFill="1" applyBorder="1" applyAlignment="1">
      <alignment horizontal="right" vertical="center" wrapText="1"/>
    </xf>
    <xf numFmtId="3" fontId="1" fillId="0" borderId="38" xfId="0" applyNumberFormat="1" applyFont="1" applyFill="1" applyBorder="1" applyAlignment="1">
      <alignment horizontal="right" vertical="center" wrapText="1"/>
    </xf>
    <xf numFmtId="3" fontId="1" fillId="0" borderId="38" xfId="0" applyNumberFormat="1" applyFont="1" applyFill="1" applyBorder="1" applyAlignment="1">
      <alignment vertical="center"/>
    </xf>
    <xf numFmtId="0" fontId="2" fillId="0" borderId="39" xfId="0" applyFont="1" applyFill="1" applyBorder="1" applyAlignment="1">
      <alignment horizontal="left" vertical="top" wrapText="1"/>
    </xf>
    <xf numFmtId="2" fontId="4" fillId="33" borderId="0" xfId="0" applyNumberFormat="1" applyFont="1" applyFill="1" applyBorder="1" applyAlignment="1">
      <alignment horizontal="center" vertical="center" wrapText="1"/>
    </xf>
    <xf numFmtId="14" fontId="3" fillId="0" borderId="4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xf>
    <xf numFmtId="3" fontId="3" fillId="33" borderId="0" xfId="0" applyNumberFormat="1" applyFont="1" applyFill="1" applyBorder="1" applyAlignment="1">
      <alignment horizontal="right" vertical="center" wrapText="1"/>
    </xf>
    <xf numFmtId="1" fontId="2" fillId="0" borderId="39" xfId="0" applyNumberFormat="1" applyFont="1" applyFill="1" applyBorder="1" applyAlignment="1">
      <alignment horizontal="left" vertical="top" wrapText="1"/>
    </xf>
    <xf numFmtId="3" fontId="1" fillId="0" borderId="41" xfId="0" applyNumberFormat="1" applyFont="1" applyFill="1" applyBorder="1" applyAlignment="1">
      <alignment vertical="center"/>
    </xf>
    <xf numFmtId="14" fontId="2" fillId="0" borderId="42" xfId="0" applyNumberFormat="1" applyFont="1" applyFill="1" applyBorder="1" applyAlignment="1">
      <alignment horizontal="center" vertical="center" wrapText="1"/>
    </xf>
    <xf numFmtId="3" fontId="4" fillId="33" borderId="43" xfId="0" applyNumberFormat="1" applyFont="1" applyFill="1" applyBorder="1" applyAlignment="1">
      <alignment horizontal="right" vertical="center"/>
    </xf>
    <xf numFmtId="1" fontId="4" fillId="33" borderId="43"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3" fontId="1" fillId="33" borderId="43" xfId="0" applyNumberFormat="1" applyFont="1" applyFill="1" applyBorder="1" applyAlignment="1">
      <alignment horizontal="right" vertical="center" wrapText="1"/>
    </xf>
    <xf numFmtId="0" fontId="3" fillId="0" borderId="0" xfId="0" applyFont="1" applyFill="1" applyBorder="1" applyAlignment="1">
      <alignment/>
    </xf>
    <xf numFmtId="0" fontId="1" fillId="33" borderId="0" xfId="0" applyFont="1" applyFill="1" applyBorder="1" applyAlignment="1">
      <alignment horizontal="center" vertical="center"/>
    </xf>
    <xf numFmtId="0" fontId="1" fillId="33" borderId="44" xfId="0" applyFont="1" applyFill="1" applyBorder="1" applyAlignment="1">
      <alignment horizontal="left" vertical="center" wrapText="1"/>
    </xf>
    <xf numFmtId="172" fontId="1" fillId="33" borderId="0" xfId="0" applyNumberFormat="1" applyFont="1" applyFill="1" applyBorder="1" applyAlignment="1">
      <alignment horizontal="right" vertical="center" wrapText="1"/>
    </xf>
    <xf numFmtId="1" fontId="6" fillId="33" borderId="0" xfId="0" applyNumberFormat="1" applyFont="1" applyFill="1" applyBorder="1" applyAlignment="1">
      <alignment horizontal="center" vertical="center" wrapText="1"/>
    </xf>
    <xf numFmtId="14" fontId="5" fillId="34" borderId="45" xfId="0" applyNumberFormat="1" applyFont="1" applyFill="1" applyBorder="1" applyAlignment="1">
      <alignment horizontal="center" vertical="center" wrapText="1"/>
    </xf>
    <xf numFmtId="1" fontId="6" fillId="34" borderId="45" xfId="0" applyNumberFormat="1" applyFont="1" applyFill="1" applyBorder="1" applyAlignment="1">
      <alignment horizontal="center" vertical="center" wrapText="1"/>
    </xf>
    <xf numFmtId="2" fontId="5" fillId="35" borderId="46" xfId="0" applyNumberFormat="1" applyFont="1" applyFill="1" applyBorder="1" applyAlignment="1">
      <alignment horizontal="center" vertical="center" wrapText="1"/>
    </xf>
    <xf numFmtId="0" fontId="4" fillId="34" borderId="47"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5" fillId="35" borderId="49" xfId="0" applyFont="1" applyFill="1" applyBorder="1" applyAlignment="1">
      <alignment horizontal="center" vertical="center" wrapText="1"/>
    </xf>
    <xf numFmtId="14" fontId="7" fillId="35" borderId="50" xfId="0" applyNumberFormat="1" applyFont="1" applyFill="1" applyBorder="1" applyAlignment="1">
      <alignment horizontal="center" vertical="center"/>
    </xf>
    <xf numFmtId="3" fontId="4" fillId="34" borderId="47" xfId="0" applyNumberFormat="1" applyFont="1" applyFill="1" applyBorder="1" applyAlignment="1">
      <alignment horizontal="center" vertical="center" wrapText="1"/>
    </xf>
    <xf numFmtId="1" fontId="5" fillId="35" borderId="50" xfId="0" applyNumberFormat="1" applyFont="1" applyFill="1" applyBorder="1" applyAlignment="1">
      <alignment horizontal="center" vertical="center" wrapText="1"/>
    </xf>
    <xf numFmtId="1" fontId="4" fillId="34" borderId="47" xfId="0" applyNumberFormat="1" applyFont="1" applyFill="1" applyBorder="1" applyAlignment="1">
      <alignment horizontal="center" vertical="center" wrapText="1"/>
    </xf>
    <xf numFmtId="2" fontId="5" fillId="35" borderId="51" xfId="0" applyNumberFormat="1" applyFont="1" applyFill="1" applyBorder="1" applyAlignment="1">
      <alignment horizontal="center" vertical="center" wrapText="1"/>
    </xf>
    <xf numFmtId="2" fontId="4" fillId="36" borderId="15" xfId="0" applyNumberFormat="1" applyFont="1" applyFill="1" applyBorder="1" applyAlignment="1">
      <alignment horizontal="center" vertical="center" wrapText="1"/>
    </xf>
    <xf numFmtId="0" fontId="5" fillId="35" borderId="51" xfId="0" applyFont="1" applyFill="1" applyBorder="1" applyAlignment="1">
      <alignment horizontal="center" vertical="center" wrapText="1"/>
    </xf>
    <xf numFmtId="2" fontId="4" fillId="34" borderId="52" xfId="0" applyNumberFormat="1" applyFont="1" applyFill="1" applyBorder="1" applyAlignment="1">
      <alignment horizontal="center" vertical="center" wrapText="1"/>
    </xf>
    <xf numFmtId="0" fontId="1" fillId="35" borderId="53" xfId="0" applyFont="1" applyFill="1" applyBorder="1" applyAlignment="1">
      <alignment horizontal="center" vertical="center"/>
    </xf>
    <xf numFmtId="1" fontId="6" fillId="33" borderId="54" xfId="0" applyNumberFormat="1" applyFont="1" applyFill="1" applyBorder="1" applyAlignment="1">
      <alignment horizontal="left" vertical="center" wrapText="1"/>
    </xf>
    <xf numFmtId="1" fontId="4" fillId="33" borderId="0" xfId="0" applyNumberFormat="1" applyFont="1" applyFill="1" applyAlignment="1">
      <alignment horizontal="left" vertical="center" wrapText="1"/>
    </xf>
    <xf numFmtId="2" fontId="4" fillId="36" borderId="50" xfId="0" applyNumberFormat="1" applyFont="1" applyFill="1" applyBorder="1" applyAlignment="1">
      <alignment horizontal="center" vertical="center" wrapText="1"/>
    </xf>
    <xf numFmtId="0" fontId="5" fillId="35" borderId="55" xfId="0" applyFont="1" applyFill="1" applyBorder="1" applyAlignment="1">
      <alignment horizontal="center" vertical="center" wrapText="1"/>
    </xf>
    <xf numFmtId="1" fontId="5" fillId="35" borderId="47" xfId="0" applyNumberFormat="1" applyFont="1" applyFill="1" applyBorder="1" applyAlignment="1">
      <alignment horizontal="center" vertical="center" wrapText="1"/>
    </xf>
    <xf numFmtId="1" fontId="5" fillId="35" borderId="47" xfId="0" applyNumberFormat="1" applyFont="1" applyFill="1" applyBorder="1" applyAlignment="1">
      <alignment horizontal="center" vertical="center" wrapText="1"/>
    </xf>
    <xf numFmtId="3" fontId="4" fillId="34" borderId="11"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190500</xdr:rowOff>
    </xdr:from>
    <xdr:to>
      <xdr:col>1</xdr:col>
      <xdr:colOff>1076325</xdr:colOff>
      <xdr:row>3</xdr:row>
      <xdr:rowOff>152400</xdr:rowOff>
    </xdr:to>
    <xdr:pic>
      <xdr:nvPicPr>
        <xdr:cNvPr id="1" name="Figuras 1"/>
        <xdr:cNvPicPr preferRelativeResize="1">
          <a:picLocks noChangeAspect="1"/>
        </xdr:cNvPicPr>
      </xdr:nvPicPr>
      <xdr:blipFill>
        <a:blip r:embed="rId1"/>
        <a:stretch>
          <a:fillRect/>
        </a:stretch>
      </xdr:blipFill>
      <xdr:spPr>
        <a:xfrm>
          <a:off x="257175" y="190500"/>
          <a:ext cx="135255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190500</xdr:rowOff>
    </xdr:from>
    <xdr:to>
      <xdr:col>1</xdr:col>
      <xdr:colOff>1076325</xdr:colOff>
      <xdr:row>3</xdr:row>
      <xdr:rowOff>152400</xdr:rowOff>
    </xdr:to>
    <xdr:pic>
      <xdr:nvPicPr>
        <xdr:cNvPr id="1" name="Figuras 1"/>
        <xdr:cNvPicPr preferRelativeResize="1">
          <a:picLocks noChangeAspect="1"/>
        </xdr:cNvPicPr>
      </xdr:nvPicPr>
      <xdr:blipFill>
        <a:blip r:embed="rId1"/>
        <a:stretch>
          <a:fillRect/>
        </a:stretch>
      </xdr:blipFill>
      <xdr:spPr>
        <a:xfrm>
          <a:off x="257175" y="190500"/>
          <a:ext cx="135255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3"/>
  <sheetViews>
    <sheetView tabSelected="1" view="pageBreakPreview" zoomScale="45" zoomScaleNormal="50" zoomScaleSheetLayoutView="45" zoomScalePageLayoutView="0" workbookViewId="0" topLeftCell="A1">
      <selection activeCell="M18" sqref="M18"/>
    </sheetView>
  </sheetViews>
  <sheetFormatPr defaultColWidth="9.140625" defaultRowHeight="12.75"/>
  <cols>
    <col min="1" max="1" width="8.00390625" style="1" customWidth="1"/>
    <col min="2" max="2" width="25.421875" style="2" customWidth="1"/>
    <col min="3" max="3" width="26.00390625" style="2" customWidth="1"/>
    <col min="4" max="4" width="21.28125" style="3" customWidth="1"/>
    <col min="5" max="5" width="15.140625" style="1" customWidth="1"/>
    <col min="6" max="6" width="14.140625" style="4" customWidth="1"/>
    <col min="7" max="7" width="144.421875" style="5" customWidth="1"/>
    <col min="8" max="8" width="29.57421875" style="6" customWidth="1"/>
    <col min="9" max="9" width="28.00390625" style="7" customWidth="1"/>
    <col min="10" max="10" width="25.140625" style="8" customWidth="1"/>
    <col min="11" max="11" width="26.421875" style="8" customWidth="1"/>
    <col min="12" max="12" width="9.57421875" style="8" customWidth="1"/>
    <col min="13" max="41" width="30.140625" style="9" customWidth="1"/>
    <col min="42" max="16384" width="9.140625" style="9" customWidth="1"/>
  </cols>
  <sheetData>
    <row r="1" spans="1:12" ht="42" customHeight="1">
      <c r="A1" s="261" t="s">
        <v>114</v>
      </c>
      <c r="B1" s="261"/>
      <c r="C1" s="261"/>
      <c r="D1" s="261"/>
      <c r="E1" s="261"/>
      <c r="F1" s="261"/>
      <c r="G1" s="261"/>
      <c r="H1" s="261"/>
      <c r="I1" s="261"/>
      <c r="J1" s="261"/>
      <c r="K1" s="261"/>
      <c r="L1" s="10"/>
    </row>
    <row r="2" spans="1:12" ht="44.25" customHeight="1">
      <c r="A2" s="261" t="s">
        <v>115</v>
      </c>
      <c r="B2" s="261"/>
      <c r="C2" s="261"/>
      <c r="D2" s="261"/>
      <c r="E2" s="261"/>
      <c r="F2" s="261"/>
      <c r="G2" s="261"/>
      <c r="H2" s="261"/>
      <c r="I2" s="261"/>
      <c r="J2" s="261"/>
      <c r="K2" s="261"/>
      <c r="L2" s="10"/>
    </row>
    <row r="3" spans="1:12" ht="27.75" customHeight="1" thickBot="1">
      <c r="A3" s="11"/>
      <c r="B3" s="12">
        <v>40248</v>
      </c>
      <c r="C3" s="13"/>
      <c r="D3" s="14"/>
      <c r="E3" s="14"/>
      <c r="F3" s="15"/>
      <c r="G3" s="248" t="s">
        <v>27</v>
      </c>
      <c r="H3" s="16"/>
      <c r="I3" s="262" t="s">
        <v>116</v>
      </c>
      <c r="J3" s="262"/>
      <c r="K3" s="263"/>
      <c r="L3" s="17"/>
    </row>
    <row r="4" spans="1:12" ht="19.5" customHeight="1" thickBot="1">
      <c r="A4" s="11"/>
      <c r="B4" s="264"/>
      <c r="C4" s="264"/>
      <c r="D4" s="264"/>
      <c r="E4" s="264"/>
      <c r="F4" s="264"/>
      <c r="G4" s="264"/>
      <c r="H4" s="18"/>
      <c r="I4" s="262"/>
      <c r="J4" s="262"/>
      <c r="K4" s="263"/>
      <c r="L4" s="17"/>
    </row>
    <row r="5" spans="1:13" ht="22.5" customHeight="1" thickBot="1">
      <c r="A5" s="265"/>
      <c r="B5" s="265"/>
      <c r="C5" s="265"/>
      <c r="D5" s="265"/>
      <c r="E5" s="266"/>
      <c r="F5" s="266"/>
      <c r="G5" s="266"/>
      <c r="H5" s="266"/>
      <c r="I5" s="266"/>
      <c r="J5" s="19"/>
      <c r="K5" s="20" t="s">
        <v>117</v>
      </c>
      <c r="L5" s="256"/>
      <c r="M5" s="260"/>
    </row>
    <row r="6" spans="1:13" ht="37.5" customHeight="1" thickBot="1">
      <c r="A6" s="267" t="s">
        <v>119</v>
      </c>
      <c r="B6" s="267"/>
      <c r="C6" s="267"/>
      <c r="D6" s="268" t="s">
        <v>120</v>
      </c>
      <c r="E6" s="269" t="s">
        <v>121</v>
      </c>
      <c r="F6" s="269"/>
      <c r="G6" s="270" t="s">
        <v>122</v>
      </c>
      <c r="H6" s="271" t="s">
        <v>123</v>
      </c>
      <c r="I6" s="272" t="s">
        <v>124</v>
      </c>
      <c r="J6" s="273">
        <v>2009</v>
      </c>
      <c r="K6" s="274">
        <v>2010</v>
      </c>
      <c r="L6" s="257"/>
      <c r="M6" s="260"/>
    </row>
    <row r="7" spans="1:13" ht="58.5" customHeight="1" thickBot="1">
      <c r="A7" s="275" t="s">
        <v>131</v>
      </c>
      <c r="B7" s="275"/>
      <c r="C7" s="24" t="s">
        <v>132</v>
      </c>
      <c r="D7" s="268"/>
      <c r="E7" s="269"/>
      <c r="F7" s="269"/>
      <c r="G7" s="270"/>
      <c r="H7" s="271"/>
      <c r="I7" s="272"/>
      <c r="J7" s="273"/>
      <c r="K7" s="274"/>
      <c r="L7" s="257"/>
      <c r="M7" s="260"/>
    </row>
    <row r="8" spans="1:13" ht="31.5" customHeight="1">
      <c r="A8" s="276"/>
      <c r="B8" s="276"/>
      <c r="C8" s="276"/>
      <c r="D8" s="276"/>
      <c r="E8" s="276"/>
      <c r="F8" s="276"/>
      <c r="G8" s="276"/>
      <c r="H8" s="276"/>
      <c r="I8" s="276"/>
      <c r="J8" s="276"/>
      <c r="K8" s="276"/>
      <c r="L8" s="258"/>
      <c r="M8" s="260"/>
    </row>
    <row r="9" spans="1:12" s="36" customFormat="1" ht="139.5">
      <c r="A9" s="201">
        <v>1</v>
      </c>
      <c r="B9" s="27" t="s">
        <v>135</v>
      </c>
      <c r="C9" s="27" t="s">
        <v>135</v>
      </c>
      <c r="D9" s="28" t="s">
        <v>136</v>
      </c>
      <c r="E9" s="202" t="s">
        <v>137</v>
      </c>
      <c r="F9" s="202" t="s">
        <v>138</v>
      </c>
      <c r="G9" s="30" t="s">
        <v>139</v>
      </c>
      <c r="H9" s="31" t="s">
        <v>140</v>
      </c>
      <c r="I9" s="32">
        <v>220000</v>
      </c>
      <c r="J9" s="33"/>
      <c r="K9" s="203">
        <v>220000</v>
      </c>
      <c r="L9" s="259">
        <v>1</v>
      </c>
    </row>
    <row r="10" spans="1:12" s="43" customFormat="1" ht="93">
      <c r="A10" s="201">
        <v>2</v>
      </c>
      <c r="B10" s="27" t="s">
        <v>135</v>
      </c>
      <c r="C10" s="27" t="s">
        <v>135</v>
      </c>
      <c r="D10" s="28" t="s">
        <v>136</v>
      </c>
      <c r="E10" s="202" t="s">
        <v>137</v>
      </c>
      <c r="F10" s="202" t="s">
        <v>141</v>
      </c>
      <c r="G10" s="58" t="s">
        <v>142</v>
      </c>
      <c r="H10" s="31" t="s">
        <v>140</v>
      </c>
      <c r="I10" s="204">
        <v>175495</v>
      </c>
      <c r="J10" s="33"/>
      <c r="K10" s="203">
        <v>175495</v>
      </c>
      <c r="L10" s="42">
        <f aca="true" t="shared" si="0" ref="L10:L16">1+L9</f>
        <v>2</v>
      </c>
    </row>
    <row r="11" spans="1:12" s="36" customFormat="1" ht="139.5">
      <c r="A11" s="201">
        <v>3</v>
      </c>
      <c r="B11" s="57" t="s">
        <v>143</v>
      </c>
      <c r="C11" s="57" t="s">
        <v>144</v>
      </c>
      <c r="D11" s="57" t="s">
        <v>145</v>
      </c>
      <c r="E11" s="57" t="s">
        <v>146</v>
      </c>
      <c r="F11" s="202" t="s">
        <v>147</v>
      </c>
      <c r="G11" s="73" t="s">
        <v>148</v>
      </c>
      <c r="H11" s="205" t="s">
        <v>140</v>
      </c>
      <c r="I11" s="206">
        <v>2700000</v>
      </c>
      <c r="J11" s="207"/>
      <c r="K11" s="203">
        <v>700000</v>
      </c>
      <c r="L11" s="42">
        <f t="shared" si="0"/>
        <v>3</v>
      </c>
    </row>
    <row r="12" spans="1:12" s="36" customFormat="1" ht="139.5">
      <c r="A12" s="201">
        <v>4</v>
      </c>
      <c r="B12" s="27" t="s">
        <v>149</v>
      </c>
      <c r="C12" s="27" t="s">
        <v>149</v>
      </c>
      <c r="D12" s="28" t="s">
        <v>136</v>
      </c>
      <c r="E12" s="202" t="s">
        <v>137</v>
      </c>
      <c r="F12" s="202" t="s">
        <v>150</v>
      </c>
      <c r="G12" s="30" t="s">
        <v>139</v>
      </c>
      <c r="H12" s="31" t="s">
        <v>140</v>
      </c>
      <c r="I12" s="32">
        <v>706000</v>
      </c>
      <c r="J12" s="33"/>
      <c r="K12" s="203">
        <v>706000</v>
      </c>
      <c r="L12" s="42">
        <f t="shared" si="0"/>
        <v>4</v>
      </c>
    </row>
    <row r="13" spans="1:12" s="36" customFormat="1" ht="164.25" customHeight="1">
      <c r="A13" s="201">
        <v>5</v>
      </c>
      <c r="B13" s="208" t="s">
        <v>151</v>
      </c>
      <c r="C13" s="208" t="s">
        <v>151</v>
      </c>
      <c r="D13" s="28" t="s">
        <v>152</v>
      </c>
      <c r="E13" s="202" t="s">
        <v>137</v>
      </c>
      <c r="F13" s="202" t="s">
        <v>153</v>
      </c>
      <c r="G13" s="73" t="s">
        <v>154</v>
      </c>
      <c r="H13" s="31" t="s">
        <v>140</v>
      </c>
      <c r="I13" s="204">
        <v>53165</v>
      </c>
      <c r="J13" s="33">
        <v>20968</v>
      </c>
      <c r="K13" s="203">
        <v>32197</v>
      </c>
      <c r="L13" s="42">
        <f t="shared" si="0"/>
        <v>5</v>
      </c>
    </row>
    <row r="14" spans="1:12" s="36" customFormat="1" ht="139.5">
      <c r="A14" s="201">
        <v>6</v>
      </c>
      <c r="B14" s="27" t="s">
        <v>151</v>
      </c>
      <c r="C14" s="27" t="s">
        <v>151</v>
      </c>
      <c r="D14" s="28" t="s">
        <v>136</v>
      </c>
      <c r="E14" s="202" t="s">
        <v>137</v>
      </c>
      <c r="F14" s="202" t="s">
        <v>155</v>
      </c>
      <c r="G14" s="30" t="s">
        <v>139</v>
      </c>
      <c r="H14" s="31" t="s">
        <v>140</v>
      </c>
      <c r="I14" s="32">
        <f>619000+15000+25000</f>
        <v>659000</v>
      </c>
      <c r="J14" s="33"/>
      <c r="K14" s="203">
        <f>I14</f>
        <v>659000</v>
      </c>
      <c r="L14" s="42">
        <f t="shared" si="0"/>
        <v>6</v>
      </c>
    </row>
    <row r="15" spans="1:12" s="36" customFormat="1" ht="93">
      <c r="A15" s="201">
        <v>7</v>
      </c>
      <c r="B15" s="208" t="s">
        <v>151</v>
      </c>
      <c r="C15" s="208" t="s">
        <v>151</v>
      </c>
      <c r="D15" s="28" t="s">
        <v>145</v>
      </c>
      <c r="E15" s="202" t="s">
        <v>137</v>
      </c>
      <c r="F15" s="202" t="s">
        <v>156</v>
      </c>
      <c r="G15" s="73" t="s">
        <v>157</v>
      </c>
      <c r="H15" s="31" t="s">
        <v>140</v>
      </c>
      <c r="I15" s="204">
        <v>114224</v>
      </c>
      <c r="J15" s="33"/>
      <c r="K15" s="203">
        <v>114224</v>
      </c>
      <c r="L15" s="42">
        <f t="shared" si="0"/>
        <v>7</v>
      </c>
    </row>
    <row r="16" spans="1:12" s="36" customFormat="1" ht="124.5" customHeight="1" thickBot="1">
      <c r="A16" s="209">
        <v>8</v>
      </c>
      <c r="B16" s="166" t="s">
        <v>158</v>
      </c>
      <c r="C16" s="166" t="s">
        <v>158</v>
      </c>
      <c r="D16" s="167" t="s">
        <v>136</v>
      </c>
      <c r="E16" s="210" t="s">
        <v>137</v>
      </c>
      <c r="F16" s="210" t="s">
        <v>159</v>
      </c>
      <c r="G16" s="168" t="s">
        <v>139</v>
      </c>
      <c r="H16" s="169" t="s">
        <v>140</v>
      </c>
      <c r="I16" s="170">
        <v>489000</v>
      </c>
      <c r="J16" s="171"/>
      <c r="K16" s="211">
        <v>489000</v>
      </c>
      <c r="L16" s="42">
        <f t="shared" si="0"/>
        <v>8</v>
      </c>
    </row>
    <row r="17" spans="1:12" s="36" customFormat="1" ht="49.5" customHeight="1">
      <c r="A17" s="160"/>
      <c r="B17" s="160"/>
      <c r="C17" s="160"/>
      <c r="D17" s="161"/>
      <c r="E17" s="184"/>
      <c r="F17" s="184"/>
      <c r="G17" s="162"/>
      <c r="H17" s="163"/>
      <c r="I17" s="164"/>
      <c r="J17" s="165"/>
      <c r="K17" s="250">
        <v>10</v>
      </c>
      <c r="L17" s="42"/>
    </row>
    <row r="18" spans="1:12" s="43" customFormat="1" ht="139.5">
      <c r="A18" s="212">
        <v>9</v>
      </c>
      <c r="B18" s="83" t="s">
        <v>160</v>
      </c>
      <c r="C18" s="83" t="s">
        <v>160</v>
      </c>
      <c r="D18" s="84" t="s">
        <v>136</v>
      </c>
      <c r="E18" s="213" t="s">
        <v>137</v>
      </c>
      <c r="F18" s="213" t="s">
        <v>161</v>
      </c>
      <c r="G18" s="85" t="s">
        <v>139</v>
      </c>
      <c r="H18" s="159" t="s">
        <v>140</v>
      </c>
      <c r="I18" s="86">
        <v>295000</v>
      </c>
      <c r="J18" s="87"/>
      <c r="K18" s="214">
        <v>295000</v>
      </c>
      <c r="L18" s="42">
        <f aca="true" t="shared" si="1" ref="L18:L25">1+L17</f>
        <v>1</v>
      </c>
    </row>
    <row r="19" spans="1:12" s="43" customFormat="1" ht="140.25" thickBot="1">
      <c r="A19" s="201">
        <v>10</v>
      </c>
      <c r="B19" s="50" t="s">
        <v>162</v>
      </c>
      <c r="C19" s="50" t="s">
        <v>162</v>
      </c>
      <c r="D19" s="51" t="s">
        <v>136</v>
      </c>
      <c r="E19" s="215" t="s">
        <v>137</v>
      </c>
      <c r="F19" s="215" t="s">
        <v>163</v>
      </c>
      <c r="G19" s="52" t="s">
        <v>139</v>
      </c>
      <c r="H19" s="31" t="s">
        <v>140</v>
      </c>
      <c r="I19" s="53">
        <v>634000</v>
      </c>
      <c r="J19" s="54"/>
      <c r="K19" s="216">
        <v>634000</v>
      </c>
      <c r="L19" s="42">
        <f t="shared" si="1"/>
        <v>2</v>
      </c>
    </row>
    <row r="20" spans="1:12" s="43" customFormat="1" ht="116.25">
      <c r="A20" s="201">
        <v>11</v>
      </c>
      <c r="B20" s="217" t="s">
        <v>164</v>
      </c>
      <c r="C20" s="84" t="s">
        <v>164</v>
      </c>
      <c r="D20" s="84" t="s">
        <v>152</v>
      </c>
      <c r="E20" s="213" t="s">
        <v>137</v>
      </c>
      <c r="F20" s="213" t="s">
        <v>165</v>
      </c>
      <c r="G20" s="181" t="s">
        <v>166</v>
      </c>
      <c r="H20" s="31" t="s">
        <v>140</v>
      </c>
      <c r="I20" s="218">
        <v>189916</v>
      </c>
      <c r="J20" s="87">
        <v>126784</v>
      </c>
      <c r="K20" s="219">
        <v>63132</v>
      </c>
      <c r="L20" s="42">
        <f t="shared" si="1"/>
        <v>3</v>
      </c>
    </row>
    <row r="21" spans="1:12" s="36" customFormat="1" ht="121.5" customHeight="1">
      <c r="A21" s="201">
        <v>12</v>
      </c>
      <c r="B21" s="27" t="s">
        <v>164</v>
      </c>
      <c r="C21" s="27" t="s">
        <v>164</v>
      </c>
      <c r="D21" s="28" t="s">
        <v>136</v>
      </c>
      <c r="E21" s="202" t="s">
        <v>137</v>
      </c>
      <c r="F21" s="202" t="s">
        <v>167</v>
      </c>
      <c r="G21" s="30" t="s">
        <v>139</v>
      </c>
      <c r="H21" s="31" t="s">
        <v>140</v>
      </c>
      <c r="I21" s="32">
        <v>705000</v>
      </c>
      <c r="J21" s="33" t="s">
        <v>168</v>
      </c>
      <c r="K21" s="203">
        <v>705000</v>
      </c>
      <c r="L21" s="42">
        <f t="shared" si="1"/>
        <v>4</v>
      </c>
    </row>
    <row r="22" spans="1:12" s="43" customFormat="1" ht="93">
      <c r="A22" s="201">
        <v>13</v>
      </c>
      <c r="B22" s="57" t="s">
        <v>164</v>
      </c>
      <c r="C22" s="57" t="s">
        <v>164</v>
      </c>
      <c r="D22" s="28" t="s">
        <v>152</v>
      </c>
      <c r="E22" s="202" t="s">
        <v>137</v>
      </c>
      <c r="F22" s="202" t="s">
        <v>169</v>
      </c>
      <c r="G22" s="220" t="s">
        <v>170</v>
      </c>
      <c r="H22" s="31" t="s">
        <v>140</v>
      </c>
      <c r="I22" s="204">
        <v>166474</v>
      </c>
      <c r="J22" s="33"/>
      <c r="K22" s="203">
        <v>166474</v>
      </c>
      <c r="L22" s="42">
        <f t="shared" si="1"/>
        <v>5</v>
      </c>
    </row>
    <row r="23" spans="1:12" s="43" customFormat="1" ht="186" customHeight="1">
      <c r="A23" s="201">
        <v>14</v>
      </c>
      <c r="B23" s="57" t="s">
        <v>164</v>
      </c>
      <c r="C23" s="57" t="s">
        <v>164</v>
      </c>
      <c r="D23" s="28" t="s">
        <v>152</v>
      </c>
      <c r="E23" s="202" t="s">
        <v>137</v>
      </c>
      <c r="F23" s="57">
        <v>3110</v>
      </c>
      <c r="G23" s="58" t="s">
        <v>171</v>
      </c>
      <c r="H23" s="31" t="s">
        <v>140</v>
      </c>
      <c r="I23" s="204">
        <v>47132</v>
      </c>
      <c r="J23" s="33"/>
      <c r="K23" s="203">
        <v>47132</v>
      </c>
      <c r="L23" s="42">
        <f t="shared" si="1"/>
        <v>6</v>
      </c>
    </row>
    <row r="24" spans="1:12" s="67" customFormat="1" ht="101.25" customHeight="1">
      <c r="A24" s="201">
        <v>15</v>
      </c>
      <c r="B24" s="57" t="s">
        <v>172</v>
      </c>
      <c r="C24" s="57" t="s">
        <v>172</v>
      </c>
      <c r="D24" s="57" t="s">
        <v>152</v>
      </c>
      <c r="E24" s="57" t="s">
        <v>146</v>
      </c>
      <c r="F24" s="202" t="s">
        <v>173</v>
      </c>
      <c r="G24" s="68" t="s">
        <v>174</v>
      </c>
      <c r="H24" s="31" t="s">
        <v>140</v>
      </c>
      <c r="I24" s="69">
        <v>675710</v>
      </c>
      <c r="J24" s="70"/>
      <c r="K24" s="221">
        <v>675710</v>
      </c>
      <c r="L24" s="42">
        <f t="shared" si="1"/>
        <v>7</v>
      </c>
    </row>
    <row r="25" spans="1:12" s="36" customFormat="1" ht="198" customHeight="1" thickBot="1">
      <c r="A25" s="209">
        <v>16</v>
      </c>
      <c r="B25" s="172" t="s">
        <v>172</v>
      </c>
      <c r="C25" s="172" t="s">
        <v>172</v>
      </c>
      <c r="D25" s="172" t="s">
        <v>152</v>
      </c>
      <c r="E25" s="172" t="s">
        <v>146</v>
      </c>
      <c r="F25" s="210" t="s">
        <v>175</v>
      </c>
      <c r="G25" s="173" t="s">
        <v>176</v>
      </c>
      <c r="H25" s="169" t="s">
        <v>140</v>
      </c>
      <c r="I25" s="174">
        <v>2200000</v>
      </c>
      <c r="J25" s="175"/>
      <c r="K25" s="222">
        <v>2200000</v>
      </c>
      <c r="L25" s="42">
        <f t="shared" si="1"/>
        <v>8</v>
      </c>
    </row>
    <row r="26" spans="1:12" s="36" customFormat="1" ht="23.25">
      <c r="A26" s="160"/>
      <c r="B26" s="176"/>
      <c r="C26" s="176"/>
      <c r="D26" s="176"/>
      <c r="E26" s="176"/>
      <c r="F26" s="184"/>
      <c r="G26" s="177"/>
      <c r="H26" s="163"/>
      <c r="I26" s="178"/>
      <c r="J26" s="179"/>
      <c r="K26" s="251">
        <v>11</v>
      </c>
      <c r="L26" s="42"/>
    </row>
    <row r="27" spans="1:12" s="36" customFormat="1" ht="69.75">
      <c r="A27" s="83">
        <v>17</v>
      </c>
      <c r="B27" s="83" t="s">
        <v>177</v>
      </c>
      <c r="C27" s="83" t="s">
        <v>177</v>
      </c>
      <c r="D27" s="84" t="s">
        <v>136</v>
      </c>
      <c r="E27" s="213" t="s">
        <v>146</v>
      </c>
      <c r="F27" s="213" t="s">
        <v>178</v>
      </c>
      <c r="G27" s="85" t="s">
        <v>179</v>
      </c>
      <c r="H27" s="223" t="s">
        <v>180</v>
      </c>
      <c r="I27" s="218">
        <v>256468</v>
      </c>
      <c r="J27" s="87"/>
      <c r="K27" s="214">
        <f>I27</f>
        <v>256468</v>
      </c>
      <c r="L27" s="42">
        <f aca="true" t="shared" si="2" ref="L27:L36">1+L26</f>
        <v>1</v>
      </c>
    </row>
    <row r="28" spans="1:12" s="36" customFormat="1" ht="46.5">
      <c r="A28" s="27">
        <v>18</v>
      </c>
      <c r="B28" s="27" t="s">
        <v>177</v>
      </c>
      <c r="C28" s="27" t="s">
        <v>177</v>
      </c>
      <c r="D28" s="28" t="s">
        <v>136</v>
      </c>
      <c r="E28" s="202" t="s">
        <v>146</v>
      </c>
      <c r="F28" s="202" t="s">
        <v>181</v>
      </c>
      <c r="G28" s="30" t="s">
        <v>182</v>
      </c>
      <c r="H28" s="205" t="s">
        <v>180</v>
      </c>
      <c r="I28" s="204">
        <v>700000</v>
      </c>
      <c r="J28" s="33"/>
      <c r="K28" s="203">
        <f>I28</f>
        <v>700000</v>
      </c>
      <c r="L28" s="42">
        <f t="shared" si="2"/>
        <v>2</v>
      </c>
    </row>
    <row r="29" spans="1:12" s="36" customFormat="1" ht="209.25" customHeight="1">
      <c r="A29" s="201">
        <v>19</v>
      </c>
      <c r="B29" s="57" t="s">
        <v>177</v>
      </c>
      <c r="C29" s="57" t="s">
        <v>183</v>
      </c>
      <c r="D29" s="57" t="s">
        <v>152</v>
      </c>
      <c r="E29" s="57" t="s">
        <v>146</v>
      </c>
      <c r="F29" s="202" t="s">
        <v>184</v>
      </c>
      <c r="G29" s="68" t="s">
        <v>185</v>
      </c>
      <c r="H29" s="31" t="s">
        <v>140</v>
      </c>
      <c r="I29" s="69">
        <v>350000</v>
      </c>
      <c r="J29" s="70">
        <v>100000</v>
      </c>
      <c r="K29" s="221">
        <v>250000</v>
      </c>
      <c r="L29" s="42">
        <f t="shared" si="2"/>
        <v>3</v>
      </c>
    </row>
    <row r="30" spans="1:12" s="36" customFormat="1" ht="116.25">
      <c r="A30" s="201">
        <v>20</v>
      </c>
      <c r="B30" s="208" t="s">
        <v>177</v>
      </c>
      <c r="C30" s="208" t="s">
        <v>177</v>
      </c>
      <c r="D30" s="28" t="s">
        <v>152</v>
      </c>
      <c r="E30" s="202" t="s">
        <v>146</v>
      </c>
      <c r="F30" s="202" t="s">
        <v>186</v>
      </c>
      <c r="G30" s="73" t="s">
        <v>187</v>
      </c>
      <c r="H30" s="31" t="s">
        <v>140</v>
      </c>
      <c r="I30" s="69">
        <v>15500</v>
      </c>
      <c r="J30" s="33"/>
      <c r="K30" s="203">
        <v>15500</v>
      </c>
      <c r="L30" s="42">
        <f t="shared" si="2"/>
        <v>4</v>
      </c>
    </row>
    <row r="31" spans="1:12" s="36" customFormat="1" ht="139.5">
      <c r="A31" s="201">
        <v>21</v>
      </c>
      <c r="B31" s="57" t="s">
        <v>177</v>
      </c>
      <c r="C31" s="57" t="s">
        <v>183</v>
      </c>
      <c r="D31" s="57" t="s">
        <v>152</v>
      </c>
      <c r="E31" s="57" t="s">
        <v>146</v>
      </c>
      <c r="F31" s="202" t="s">
        <v>188</v>
      </c>
      <c r="G31" s="68" t="s">
        <v>189</v>
      </c>
      <c r="H31" s="31" t="s">
        <v>140</v>
      </c>
      <c r="I31" s="69">
        <v>30000</v>
      </c>
      <c r="J31" s="70"/>
      <c r="K31" s="221">
        <v>30000</v>
      </c>
      <c r="L31" s="42">
        <f t="shared" si="2"/>
        <v>5</v>
      </c>
    </row>
    <row r="32" spans="1:12" s="43" customFormat="1" ht="116.25">
      <c r="A32" s="201">
        <v>22</v>
      </c>
      <c r="B32" s="27" t="s">
        <v>177</v>
      </c>
      <c r="C32" s="27" t="s">
        <v>177</v>
      </c>
      <c r="D32" s="28" t="s">
        <v>190</v>
      </c>
      <c r="E32" s="202" t="s">
        <v>146</v>
      </c>
      <c r="F32" s="202" t="s">
        <v>191</v>
      </c>
      <c r="G32" s="30" t="s">
        <v>192</v>
      </c>
      <c r="H32" s="31" t="s">
        <v>140</v>
      </c>
      <c r="I32" s="206">
        <v>250000</v>
      </c>
      <c r="J32" s="33"/>
      <c r="K32" s="203">
        <v>250000</v>
      </c>
      <c r="L32" s="42">
        <f t="shared" si="2"/>
        <v>6</v>
      </c>
    </row>
    <row r="33" spans="1:12" s="43" customFormat="1" ht="93">
      <c r="A33" s="201">
        <v>23</v>
      </c>
      <c r="B33" s="28" t="s">
        <v>177</v>
      </c>
      <c r="C33" s="28" t="s">
        <v>177</v>
      </c>
      <c r="D33" s="28" t="s">
        <v>193</v>
      </c>
      <c r="E33" s="202" t="s">
        <v>146</v>
      </c>
      <c r="F33" s="202" t="s">
        <v>194</v>
      </c>
      <c r="G33" s="58" t="s">
        <v>195</v>
      </c>
      <c r="H33" s="205" t="s">
        <v>180</v>
      </c>
      <c r="I33" s="204">
        <v>500000</v>
      </c>
      <c r="J33" s="33"/>
      <c r="K33" s="203">
        <v>500000</v>
      </c>
      <c r="L33" s="42">
        <f t="shared" si="2"/>
        <v>7</v>
      </c>
    </row>
    <row r="34" spans="1:12" s="72" customFormat="1" ht="69.75">
      <c r="A34" s="201">
        <v>24</v>
      </c>
      <c r="B34" s="57" t="s">
        <v>196</v>
      </c>
      <c r="C34" s="57" t="s">
        <v>177</v>
      </c>
      <c r="D34" s="28" t="s">
        <v>152</v>
      </c>
      <c r="E34" s="202" t="s">
        <v>146</v>
      </c>
      <c r="F34" s="57">
        <v>7609</v>
      </c>
      <c r="G34" s="73" t="s">
        <v>197</v>
      </c>
      <c r="H34" s="31" t="s">
        <v>140</v>
      </c>
      <c r="I34" s="204">
        <v>183980</v>
      </c>
      <c r="J34" s="33"/>
      <c r="K34" s="203">
        <v>183980</v>
      </c>
      <c r="L34" s="42">
        <f t="shared" si="2"/>
        <v>8</v>
      </c>
    </row>
    <row r="35" spans="1:12" s="72" customFormat="1" ht="116.25">
      <c r="A35" s="201">
        <v>25</v>
      </c>
      <c r="B35" s="57" t="s">
        <v>198</v>
      </c>
      <c r="C35" s="57" t="s">
        <v>199</v>
      </c>
      <c r="D35" s="28" t="s">
        <v>190</v>
      </c>
      <c r="E35" s="202" t="s">
        <v>200</v>
      </c>
      <c r="F35" s="57">
        <v>3610</v>
      </c>
      <c r="G35" s="58" t="s">
        <v>201</v>
      </c>
      <c r="H35" s="31" t="s">
        <v>140</v>
      </c>
      <c r="I35" s="204">
        <v>196000</v>
      </c>
      <c r="J35" s="33"/>
      <c r="K35" s="203">
        <v>196000</v>
      </c>
      <c r="L35" s="42">
        <f t="shared" si="2"/>
        <v>9</v>
      </c>
    </row>
    <row r="36" spans="1:12" s="36" customFormat="1" ht="140.25" thickBot="1">
      <c r="A36" s="209">
        <v>26</v>
      </c>
      <c r="B36" s="172" t="s">
        <v>183</v>
      </c>
      <c r="C36" s="172" t="s">
        <v>172</v>
      </c>
      <c r="D36" s="172" t="s">
        <v>152</v>
      </c>
      <c r="E36" s="172" t="s">
        <v>146</v>
      </c>
      <c r="F36" s="210" t="s">
        <v>156</v>
      </c>
      <c r="G36" s="173" t="s">
        <v>202</v>
      </c>
      <c r="H36" s="169" t="s">
        <v>140</v>
      </c>
      <c r="I36" s="174">
        <v>3500000</v>
      </c>
      <c r="J36" s="175"/>
      <c r="K36" s="222">
        <v>3500000</v>
      </c>
      <c r="L36" s="42">
        <f t="shared" si="2"/>
        <v>10</v>
      </c>
    </row>
    <row r="37" spans="1:12" s="36" customFormat="1" ht="23.25">
      <c r="A37" s="160"/>
      <c r="B37" s="176"/>
      <c r="C37" s="176"/>
      <c r="D37" s="176"/>
      <c r="E37" s="176"/>
      <c r="F37" s="184"/>
      <c r="G37" s="177"/>
      <c r="H37" s="163"/>
      <c r="I37" s="178"/>
      <c r="J37" s="179"/>
      <c r="K37" s="251">
        <v>12</v>
      </c>
      <c r="L37" s="42"/>
    </row>
    <row r="38" spans="1:12" s="36" customFormat="1" ht="93">
      <c r="A38" s="212">
        <v>27</v>
      </c>
      <c r="B38" s="180" t="s">
        <v>203</v>
      </c>
      <c r="C38" s="180" t="s">
        <v>183</v>
      </c>
      <c r="D38" s="180" t="s">
        <v>204</v>
      </c>
      <c r="E38" s="180" t="s">
        <v>205</v>
      </c>
      <c r="F38" s="224" t="s">
        <v>205</v>
      </c>
      <c r="G38" s="181" t="s">
        <v>206</v>
      </c>
      <c r="H38" s="159" t="s">
        <v>140</v>
      </c>
      <c r="I38" s="182">
        <v>3141198</v>
      </c>
      <c r="J38" s="183"/>
      <c r="K38" s="225">
        <v>3141198</v>
      </c>
      <c r="L38" s="42">
        <f aca="true" t="shared" si="3" ref="L38:L47">1+L37</f>
        <v>1</v>
      </c>
    </row>
    <row r="39" spans="1:12" s="36" customFormat="1" ht="93">
      <c r="A39" s="201">
        <v>28</v>
      </c>
      <c r="B39" s="57" t="s">
        <v>203</v>
      </c>
      <c r="C39" s="57" t="s">
        <v>183</v>
      </c>
      <c r="D39" s="57" t="s">
        <v>204</v>
      </c>
      <c r="E39" s="57" t="s">
        <v>205</v>
      </c>
      <c r="F39" s="226" t="s">
        <v>205</v>
      </c>
      <c r="G39" s="73" t="s">
        <v>207</v>
      </c>
      <c r="H39" s="31" t="s">
        <v>140</v>
      </c>
      <c r="I39" s="206">
        <v>4468240</v>
      </c>
      <c r="J39" s="207"/>
      <c r="K39" s="227">
        <f>1500000+1498000+1470240</f>
        <v>4468240</v>
      </c>
      <c r="L39" s="42">
        <f t="shared" si="3"/>
        <v>2</v>
      </c>
    </row>
    <row r="40" spans="1:12" s="43" customFormat="1" ht="93">
      <c r="A40" s="201">
        <v>29</v>
      </c>
      <c r="B40" s="27" t="s">
        <v>208</v>
      </c>
      <c r="C40" s="28" t="s">
        <v>208</v>
      </c>
      <c r="D40" s="28" t="s">
        <v>193</v>
      </c>
      <c r="E40" s="202" t="s">
        <v>137</v>
      </c>
      <c r="F40" s="202" t="s">
        <v>209</v>
      </c>
      <c r="G40" s="30" t="s">
        <v>210</v>
      </c>
      <c r="H40" s="31" t="s">
        <v>140</v>
      </c>
      <c r="I40" s="204">
        <v>170000</v>
      </c>
      <c r="J40" s="33"/>
      <c r="K40" s="203">
        <v>170000</v>
      </c>
      <c r="L40" s="42">
        <f t="shared" si="3"/>
        <v>3</v>
      </c>
    </row>
    <row r="41" spans="1:12" s="43" customFormat="1" ht="117.75" customHeight="1">
      <c r="A41" s="201">
        <v>30</v>
      </c>
      <c r="B41" s="27" t="s">
        <v>208</v>
      </c>
      <c r="C41" s="28" t="s">
        <v>208</v>
      </c>
      <c r="D41" s="28" t="s">
        <v>152</v>
      </c>
      <c r="E41" s="202" t="s">
        <v>137</v>
      </c>
      <c r="F41" s="202" t="s">
        <v>211</v>
      </c>
      <c r="G41" s="30" t="s">
        <v>212</v>
      </c>
      <c r="H41" s="31" t="s">
        <v>140</v>
      </c>
      <c r="I41" s="204">
        <v>10000000</v>
      </c>
      <c r="J41" s="33"/>
      <c r="K41" s="203"/>
      <c r="L41" s="42">
        <f t="shared" si="3"/>
        <v>4</v>
      </c>
    </row>
    <row r="42" spans="1:12" s="72" customFormat="1" ht="116.25">
      <c r="A42" s="27">
        <v>31</v>
      </c>
      <c r="B42" s="57" t="s">
        <v>213</v>
      </c>
      <c r="C42" s="57" t="s">
        <v>213</v>
      </c>
      <c r="D42" s="57" t="s">
        <v>190</v>
      </c>
      <c r="E42" s="202" t="s">
        <v>146</v>
      </c>
      <c r="F42" s="202" t="s">
        <v>181</v>
      </c>
      <c r="G42" s="30" t="s">
        <v>214</v>
      </c>
      <c r="H42" s="205" t="s">
        <v>180</v>
      </c>
      <c r="I42" s="204">
        <v>95665</v>
      </c>
      <c r="J42" s="33"/>
      <c r="K42" s="203">
        <v>95665</v>
      </c>
      <c r="L42" s="42">
        <f t="shared" si="3"/>
        <v>5</v>
      </c>
    </row>
    <row r="43" spans="1:12" s="43" customFormat="1" ht="117.75" customHeight="1">
      <c r="A43" s="201">
        <v>32</v>
      </c>
      <c r="B43" s="27" t="s">
        <v>215</v>
      </c>
      <c r="C43" s="27" t="s">
        <v>215</v>
      </c>
      <c r="D43" s="28" t="s">
        <v>193</v>
      </c>
      <c r="E43" s="202" t="s">
        <v>216</v>
      </c>
      <c r="F43" s="202" t="s">
        <v>217</v>
      </c>
      <c r="G43" s="30" t="s">
        <v>218</v>
      </c>
      <c r="H43" s="31" t="s">
        <v>140</v>
      </c>
      <c r="I43" s="32">
        <v>76886</v>
      </c>
      <c r="J43" s="33"/>
      <c r="K43" s="203">
        <v>76886</v>
      </c>
      <c r="L43" s="42">
        <f t="shared" si="3"/>
        <v>6</v>
      </c>
    </row>
    <row r="44" spans="1:12" s="43" customFormat="1" ht="69.75">
      <c r="A44" s="201">
        <v>33</v>
      </c>
      <c r="B44" s="208" t="s">
        <v>219</v>
      </c>
      <c r="C44" s="208" t="s">
        <v>219</v>
      </c>
      <c r="D44" s="28" t="s">
        <v>204</v>
      </c>
      <c r="E44" s="202" t="s">
        <v>137</v>
      </c>
      <c r="F44" s="202" t="s">
        <v>220</v>
      </c>
      <c r="G44" s="73" t="s">
        <v>221</v>
      </c>
      <c r="H44" s="31" t="s">
        <v>140</v>
      </c>
      <c r="I44" s="204">
        <v>23582</v>
      </c>
      <c r="J44" s="33"/>
      <c r="K44" s="203">
        <v>23582</v>
      </c>
      <c r="L44" s="42">
        <f t="shared" si="3"/>
        <v>7</v>
      </c>
    </row>
    <row r="45" spans="1:12" s="36" customFormat="1" ht="139.5">
      <c r="A45" s="201">
        <v>34</v>
      </c>
      <c r="B45" s="27" t="s">
        <v>222</v>
      </c>
      <c r="C45" s="27" t="s">
        <v>222</v>
      </c>
      <c r="D45" s="28" t="s">
        <v>152</v>
      </c>
      <c r="E45" s="202" t="s">
        <v>223</v>
      </c>
      <c r="F45" s="202" t="s">
        <v>224</v>
      </c>
      <c r="G45" s="30" t="s">
        <v>225</v>
      </c>
      <c r="H45" s="31" t="s">
        <v>140</v>
      </c>
      <c r="I45" s="204">
        <v>42000</v>
      </c>
      <c r="J45" s="33"/>
      <c r="K45" s="203">
        <v>42000</v>
      </c>
      <c r="L45" s="42">
        <f t="shared" si="3"/>
        <v>8</v>
      </c>
    </row>
    <row r="46" spans="1:12" s="43" customFormat="1" ht="76.5" customHeight="1">
      <c r="A46" s="201">
        <v>35</v>
      </c>
      <c r="B46" s="28" t="s">
        <v>226</v>
      </c>
      <c r="C46" s="28" t="s">
        <v>226</v>
      </c>
      <c r="D46" s="28" t="s">
        <v>227</v>
      </c>
      <c r="E46" s="202" t="s">
        <v>146</v>
      </c>
      <c r="F46" s="202" t="s">
        <v>228</v>
      </c>
      <c r="G46" s="73" t="s">
        <v>229</v>
      </c>
      <c r="H46" s="31" t="s">
        <v>140</v>
      </c>
      <c r="I46" s="33">
        <v>750000</v>
      </c>
      <c r="J46" s="33">
        <v>374150</v>
      </c>
      <c r="K46" s="203">
        <v>375850</v>
      </c>
      <c r="L46" s="42">
        <f t="shared" si="3"/>
        <v>9</v>
      </c>
    </row>
    <row r="47" spans="1:12" s="43" customFormat="1" ht="126" customHeight="1" thickBot="1">
      <c r="A47" s="166">
        <v>36</v>
      </c>
      <c r="B47" s="172" t="s">
        <v>226</v>
      </c>
      <c r="C47" s="166" t="s">
        <v>230</v>
      </c>
      <c r="D47" s="172" t="s">
        <v>152</v>
      </c>
      <c r="E47" s="210" t="s">
        <v>146</v>
      </c>
      <c r="F47" s="210" t="s">
        <v>181</v>
      </c>
      <c r="G47" s="228" t="s">
        <v>231</v>
      </c>
      <c r="H47" s="229" t="s">
        <v>180</v>
      </c>
      <c r="I47" s="230">
        <v>667299</v>
      </c>
      <c r="J47" s="171"/>
      <c r="K47" s="211">
        <v>400999</v>
      </c>
      <c r="L47" s="42">
        <f t="shared" si="3"/>
        <v>10</v>
      </c>
    </row>
    <row r="48" spans="1:12" s="43" customFormat="1" ht="44.25" customHeight="1">
      <c r="A48" s="160"/>
      <c r="B48" s="176"/>
      <c r="C48" s="160"/>
      <c r="D48" s="176"/>
      <c r="E48" s="184"/>
      <c r="F48" s="184"/>
      <c r="G48" s="185"/>
      <c r="H48" s="186"/>
      <c r="I48" s="187"/>
      <c r="J48" s="165"/>
      <c r="K48" s="250">
        <v>13</v>
      </c>
      <c r="L48" s="42"/>
    </row>
    <row r="49" spans="1:12" s="36" customFormat="1" ht="147.75" customHeight="1">
      <c r="A49" s="212">
        <v>37</v>
      </c>
      <c r="B49" s="217" t="s">
        <v>232</v>
      </c>
      <c r="C49" s="217" t="s">
        <v>232</v>
      </c>
      <c r="D49" s="84" t="s">
        <v>152</v>
      </c>
      <c r="E49" s="213" t="s">
        <v>181</v>
      </c>
      <c r="F49" s="213" t="s">
        <v>181</v>
      </c>
      <c r="G49" s="181" t="s">
        <v>233</v>
      </c>
      <c r="H49" s="159" t="s">
        <v>140</v>
      </c>
      <c r="I49" s="218">
        <v>40672</v>
      </c>
      <c r="J49" s="87"/>
      <c r="K49" s="214">
        <v>40672</v>
      </c>
      <c r="L49" s="42">
        <f aca="true" t="shared" si="4" ref="L49:L56">1+L48</f>
        <v>1</v>
      </c>
    </row>
    <row r="50" spans="1:12" s="36" customFormat="1" ht="191.25" customHeight="1">
      <c r="A50" s="201">
        <v>38</v>
      </c>
      <c r="B50" s="208" t="s">
        <v>232</v>
      </c>
      <c r="C50" s="208" t="s">
        <v>232</v>
      </c>
      <c r="D50" s="28" t="s">
        <v>152</v>
      </c>
      <c r="E50" s="202" t="s">
        <v>181</v>
      </c>
      <c r="F50" s="202" t="s">
        <v>181</v>
      </c>
      <c r="G50" s="73" t="s">
        <v>234</v>
      </c>
      <c r="H50" s="31" t="s">
        <v>140</v>
      </c>
      <c r="I50" s="204">
        <v>71429</v>
      </c>
      <c r="J50" s="33"/>
      <c r="K50" s="203">
        <v>71429</v>
      </c>
      <c r="L50" s="42">
        <f t="shared" si="4"/>
        <v>2</v>
      </c>
    </row>
    <row r="51" spans="1:12" s="43" customFormat="1" ht="120.75" customHeight="1">
      <c r="A51" s="201">
        <v>39</v>
      </c>
      <c r="B51" s="208" t="s">
        <v>232</v>
      </c>
      <c r="C51" s="27" t="s">
        <v>232</v>
      </c>
      <c r="D51" s="28" t="s">
        <v>152</v>
      </c>
      <c r="E51" s="202" t="s">
        <v>181</v>
      </c>
      <c r="F51" s="202" t="s">
        <v>181</v>
      </c>
      <c r="G51" s="73" t="s">
        <v>235</v>
      </c>
      <c r="H51" s="249" t="s">
        <v>140</v>
      </c>
      <c r="I51" s="204">
        <v>107397</v>
      </c>
      <c r="J51" s="33"/>
      <c r="K51" s="203">
        <f>I51</f>
        <v>107397</v>
      </c>
      <c r="L51" s="42">
        <f t="shared" si="4"/>
        <v>3</v>
      </c>
    </row>
    <row r="52" spans="1:12" s="43" customFormat="1" ht="164.25" customHeight="1">
      <c r="A52" s="201">
        <v>40</v>
      </c>
      <c r="B52" s="57" t="s">
        <v>236</v>
      </c>
      <c r="C52" s="57" t="s">
        <v>236</v>
      </c>
      <c r="D52" s="57" t="s">
        <v>152</v>
      </c>
      <c r="E52" s="57" t="s">
        <v>146</v>
      </c>
      <c r="F52" s="202" t="s">
        <v>237</v>
      </c>
      <c r="G52" s="253" t="s">
        <v>238</v>
      </c>
      <c r="H52" s="255" t="s">
        <v>180</v>
      </c>
      <c r="I52" s="254">
        <v>2500000</v>
      </c>
      <c r="J52" s="70"/>
      <c r="K52" s="231">
        <v>1300000</v>
      </c>
      <c r="L52" s="42">
        <f t="shared" si="4"/>
        <v>4</v>
      </c>
    </row>
    <row r="53" spans="1:12" s="43" customFormat="1" ht="99" customHeight="1">
      <c r="A53" s="201">
        <v>41</v>
      </c>
      <c r="B53" s="208" t="s">
        <v>239</v>
      </c>
      <c r="C53" s="208" t="s">
        <v>239</v>
      </c>
      <c r="D53" s="28" t="s">
        <v>152</v>
      </c>
      <c r="E53" s="202" t="s">
        <v>137</v>
      </c>
      <c r="F53" s="202" t="s">
        <v>240</v>
      </c>
      <c r="G53" s="73" t="s">
        <v>241</v>
      </c>
      <c r="H53" s="159" t="s">
        <v>140</v>
      </c>
      <c r="I53" s="204">
        <v>105320</v>
      </c>
      <c r="J53" s="33">
        <v>80800</v>
      </c>
      <c r="K53" s="203">
        <v>24520</v>
      </c>
      <c r="L53" s="42">
        <f t="shared" si="4"/>
        <v>5</v>
      </c>
    </row>
    <row r="54" spans="1:12" s="43" customFormat="1" ht="119.25" customHeight="1">
      <c r="A54" s="201">
        <v>42</v>
      </c>
      <c r="B54" s="208" t="s">
        <v>239</v>
      </c>
      <c r="C54" s="208" t="s">
        <v>242</v>
      </c>
      <c r="D54" s="28" t="s">
        <v>193</v>
      </c>
      <c r="E54" s="202" t="s">
        <v>137</v>
      </c>
      <c r="F54" s="202" t="s">
        <v>243</v>
      </c>
      <c r="G54" s="73" t="s">
        <v>244</v>
      </c>
      <c r="H54" s="31" t="s">
        <v>140</v>
      </c>
      <c r="I54" s="204">
        <v>259855</v>
      </c>
      <c r="J54" s="33">
        <v>233355</v>
      </c>
      <c r="K54" s="203">
        <v>26500</v>
      </c>
      <c r="L54" s="42">
        <f t="shared" si="4"/>
        <v>6</v>
      </c>
    </row>
    <row r="55" spans="1:12" s="43" customFormat="1" ht="97.5" customHeight="1">
      <c r="A55" s="201">
        <v>43</v>
      </c>
      <c r="B55" s="208" t="s">
        <v>239</v>
      </c>
      <c r="C55" s="208" t="s">
        <v>239</v>
      </c>
      <c r="D55" s="28" t="s">
        <v>245</v>
      </c>
      <c r="E55" s="202" t="s">
        <v>137</v>
      </c>
      <c r="F55" s="202" t="s">
        <v>246</v>
      </c>
      <c r="G55" s="73" t="s">
        <v>247</v>
      </c>
      <c r="H55" s="31" t="s">
        <v>140</v>
      </c>
      <c r="I55" s="69">
        <v>195345</v>
      </c>
      <c r="J55" s="33">
        <v>96510</v>
      </c>
      <c r="K55" s="227">
        <v>98835</v>
      </c>
      <c r="L55" s="42">
        <f t="shared" si="4"/>
        <v>7</v>
      </c>
    </row>
    <row r="56" spans="1:12" s="43" customFormat="1" ht="144" customHeight="1" thickBot="1">
      <c r="A56" s="209">
        <v>44</v>
      </c>
      <c r="B56" s="232" t="s">
        <v>239</v>
      </c>
      <c r="C56" s="166" t="s">
        <v>239</v>
      </c>
      <c r="D56" s="167" t="s">
        <v>152</v>
      </c>
      <c r="E56" s="210" t="s">
        <v>137</v>
      </c>
      <c r="F56" s="210" t="s">
        <v>248</v>
      </c>
      <c r="G56" s="168" t="s">
        <v>249</v>
      </c>
      <c r="H56" s="169" t="s">
        <v>140</v>
      </c>
      <c r="I56" s="230">
        <v>291520</v>
      </c>
      <c r="J56" s="171">
        <v>144000</v>
      </c>
      <c r="K56" s="211">
        <v>147520</v>
      </c>
      <c r="L56" s="42">
        <f t="shared" si="4"/>
        <v>8</v>
      </c>
    </row>
    <row r="57" spans="1:12" s="43" customFormat="1" ht="52.5" customHeight="1">
      <c r="A57" s="160"/>
      <c r="B57" s="233"/>
      <c r="C57" s="160"/>
      <c r="D57" s="161"/>
      <c r="E57" s="184"/>
      <c r="F57" s="184"/>
      <c r="G57" s="162"/>
      <c r="H57" s="163"/>
      <c r="I57" s="187"/>
      <c r="J57" s="165"/>
      <c r="K57" s="250">
        <v>14</v>
      </c>
      <c r="L57" s="94"/>
    </row>
    <row r="58" spans="1:12" s="43" customFormat="1" ht="57.75" customHeight="1">
      <c r="A58" s="212">
        <v>45</v>
      </c>
      <c r="B58" s="234" t="s">
        <v>239</v>
      </c>
      <c r="C58" s="83" t="s">
        <v>239</v>
      </c>
      <c r="D58" s="84" t="s">
        <v>152</v>
      </c>
      <c r="E58" s="213" t="s">
        <v>216</v>
      </c>
      <c r="F58" s="213" t="s">
        <v>248</v>
      </c>
      <c r="G58" s="85" t="s">
        <v>250</v>
      </c>
      <c r="H58" s="159" t="s">
        <v>140</v>
      </c>
      <c r="I58" s="218">
        <v>42161</v>
      </c>
      <c r="J58" s="87"/>
      <c r="K58" s="214">
        <v>42161</v>
      </c>
      <c r="L58" s="42">
        <v>1</v>
      </c>
    </row>
    <row r="59" spans="1:12" s="43" customFormat="1" ht="164.25" customHeight="1">
      <c r="A59" s="201">
        <v>46</v>
      </c>
      <c r="B59" s="57" t="s">
        <v>239</v>
      </c>
      <c r="C59" s="57" t="s">
        <v>239</v>
      </c>
      <c r="D59" s="57" t="s">
        <v>152</v>
      </c>
      <c r="E59" s="57" t="s">
        <v>137</v>
      </c>
      <c r="F59" s="202" t="s">
        <v>251</v>
      </c>
      <c r="G59" s="68" t="s">
        <v>252</v>
      </c>
      <c r="H59" s="31" t="s">
        <v>140</v>
      </c>
      <c r="I59" s="69">
        <v>652500</v>
      </c>
      <c r="J59" s="70">
        <v>567300</v>
      </c>
      <c r="K59" s="221">
        <v>85200</v>
      </c>
      <c r="L59" s="42">
        <f aca="true" t="shared" si="5" ref="L59:L66">1+L58</f>
        <v>2</v>
      </c>
    </row>
    <row r="60" spans="1:12" s="43" customFormat="1" ht="53.25" customHeight="1">
      <c r="A60" s="201">
        <v>47</v>
      </c>
      <c r="B60" s="57" t="s">
        <v>239</v>
      </c>
      <c r="C60" s="57" t="s">
        <v>239</v>
      </c>
      <c r="D60" s="57" t="s">
        <v>152</v>
      </c>
      <c r="E60" s="57" t="s">
        <v>216</v>
      </c>
      <c r="F60" s="202" t="s">
        <v>251</v>
      </c>
      <c r="G60" s="68" t="s">
        <v>253</v>
      </c>
      <c r="H60" s="31" t="s">
        <v>140</v>
      </c>
      <c r="I60" s="69">
        <v>312499</v>
      </c>
      <c r="J60" s="70"/>
      <c r="K60" s="221">
        <v>312499</v>
      </c>
      <c r="L60" s="42">
        <f t="shared" si="5"/>
        <v>3</v>
      </c>
    </row>
    <row r="61" spans="1:12" s="43" customFormat="1" ht="150.75" customHeight="1">
      <c r="A61" s="201">
        <v>48</v>
      </c>
      <c r="B61" s="28" t="s">
        <v>254</v>
      </c>
      <c r="C61" s="28" t="s">
        <v>254</v>
      </c>
      <c r="D61" s="28" t="s">
        <v>193</v>
      </c>
      <c r="E61" s="202" t="s">
        <v>137</v>
      </c>
      <c r="F61" s="202" t="s">
        <v>255</v>
      </c>
      <c r="G61" s="30" t="s">
        <v>256</v>
      </c>
      <c r="H61" s="31" t="s">
        <v>140</v>
      </c>
      <c r="I61" s="204">
        <v>2438030</v>
      </c>
      <c r="J61" s="33">
        <f>940897+304597</f>
        <v>1245494</v>
      </c>
      <c r="K61" s="203">
        <v>1192536</v>
      </c>
      <c r="L61" s="42">
        <f t="shared" si="5"/>
        <v>4</v>
      </c>
    </row>
    <row r="62" spans="1:12" s="43" customFormat="1" ht="93" customHeight="1">
      <c r="A62" s="201">
        <v>49</v>
      </c>
      <c r="B62" s="28" t="s">
        <v>257</v>
      </c>
      <c r="C62" s="28" t="s">
        <v>258</v>
      </c>
      <c r="D62" s="28" t="s">
        <v>152</v>
      </c>
      <c r="E62" s="202" t="s">
        <v>137</v>
      </c>
      <c r="F62" s="202" t="s">
        <v>259</v>
      </c>
      <c r="G62" s="73" t="s">
        <v>260</v>
      </c>
      <c r="H62" s="31" t="s">
        <v>140</v>
      </c>
      <c r="I62" s="204">
        <v>105500</v>
      </c>
      <c r="J62" s="33"/>
      <c r="K62" s="203">
        <v>105500</v>
      </c>
      <c r="L62" s="42">
        <f t="shared" si="5"/>
        <v>5</v>
      </c>
    </row>
    <row r="63" spans="1:12" s="43" customFormat="1" ht="120.75" customHeight="1">
      <c r="A63" s="201">
        <v>50</v>
      </c>
      <c r="B63" s="27" t="s">
        <v>257</v>
      </c>
      <c r="C63" s="27" t="s">
        <v>257</v>
      </c>
      <c r="D63" s="28" t="s">
        <v>136</v>
      </c>
      <c r="E63" s="202" t="s">
        <v>223</v>
      </c>
      <c r="F63" s="202" t="s">
        <v>261</v>
      </c>
      <c r="G63" s="30" t="s">
        <v>139</v>
      </c>
      <c r="H63" s="31" t="s">
        <v>140</v>
      </c>
      <c r="I63" s="32">
        <v>5652000</v>
      </c>
      <c r="J63" s="33"/>
      <c r="K63" s="203">
        <v>5652000</v>
      </c>
      <c r="L63" s="42">
        <f t="shared" si="5"/>
        <v>6</v>
      </c>
    </row>
    <row r="64" spans="1:12" s="43" customFormat="1" ht="120.75" customHeight="1">
      <c r="A64" s="201">
        <v>51</v>
      </c>
      <c r="B64" s="27" t="s">
        <v>262</v>
      </c>
      <c r="C64" s="28" t="s">
        <v>262</v>
      </c>
      <c r="D64" s="28" t="s">
        <v>152</v>
      </c>
      <c r="E64" s="202" t="s">
        <v>137</v>
      </c>
      <c r="F64" s="202" t="s">
        <v>263</v>
      </c>
      <c r="G64" s="73" t="s">
        <v>264</v>
      </c>
      <c r="H64" s="31" t="s">
        <v>140</v>
      </c>
      <c r="I64" s="204">
        <v>299910</v>
      </c>
      <c r="J64" s="33">
        <v>255850</v>
      </c>
      <c r="K64" s="203">
        <v>44060</v>
      </c>
      <c r="L64" s="42">
        <f t="shared" si="5"/>
        <v>7</v>
      </c>
    </row>
    <row r="65" spans="1:12" s="43" customFormat="1" ht="126" customHeight="1">
      <c r="A65" s="201">
        <v>52</v>
      </c>
      <c r="B65" s="27" t="s">
        <v>262</v>
      </c>
      <c r="C65" s="27" t="s">
        <v>262</v>
      </c>
      <c r="D65" s="28" t="s">
        <v>136</v>
      </c>
      <c r="E65" s="202" t="s">
        <v>137</v>
      </c>
      <c r="F65" s="202" t="s">
        <v>265</v>
      </c>
      <c r="G65" s="30" t="s">
        <v>139</v>
      </c>
      <c r="H65" s="31" t="s">
        <v>140</v>
      </c>
      <c r="I65" s="32">
        <v>5511000</v>
      </c>
      <c r="J65" s="33"/>
      <c r="K65" s="203">
        <v>5511000</v>
      </c>
      <c r="L65" s="42">
        <f t="shared" si="5"/>
        <v>8</v>
      </c>
    </row>
    <row r="66" spans="1:12" s="43" customFormat="1" ht="124.5" customHeight="1" thickBot="1">
      <c r="A66" s="209">
        <v>53</v>
      </c>
      <c r="B66" s="235" t="s">
        <v>262</v>
      </c>
      <c r="C66" s="235" t="s">
        <v>262</v>
      </c>
      <c r="D66" s="167" t="s">
        <v>190</v>
      </c>
      <c r="E66" s="210" t="s">
        <v>216</v>
      </c>
      <c r="F66" s="210" t="s">
        <v>266</v>
      </c>
      <c r="G66" s="236" t="s">
        <v>267</v>
      </c>
      <c r="H66" s="169" t="s">
        <v>140</v>
      </c>
      <c r="I66" s="174">
        <v>56000</v>
      </c>
      <c r="J66" s="171"/>
      <c r="K66" s="211">
        <v>56000</v>
      </c>
      <c r="L66" s="42">
        <f t="shared" si="5"/>
        <v>9</v>
      </c>
    </row>
    <row r="67" spans="1:12" s="43" customFormat="1" ht="41.25" customHeight="1">
      <c r="A67" s="160"/>
      <c r="B67" s="237"/>
      <c r="C67" s="237"/>
      <c r="D67" s="161"/>
      <c r="E67" s="184"/>
      <c r="F67" s="184"/>
      <c r="G67" s="238"/>
      <c r="H67" s="163"/>
      <c r="I67" s="178"/>
      <c r="J67" s="165"/>
      <c r="K67" s="250">
        <v>15</v>
      </c>
      <c r="L67" s="94"/>
    </row>
    <row r="68" spans="1:12" s="43" customFormat="1" ht="164.25" customHeight="1">
      <c r="A68" s="212">
        <v>54</v>
      </c>
      <c r="B68" s="217" t="s">
        <v>268</v>
      </c>
      <c r="C68" s="217" t="s">
        <v>269</v>
      </c>
      <c r="D68" s="84" t="s">
        <v>193</v>
      </c>
      <c r="E68" s="213" t="s">
        <v>137</v>
      </c>
      <c r="F68" s="213" t="s">
        <v>270</v>
      </c>
      <c r="G68" s="181" t="s">
        <v>271</v>
      </c>
      <c r="H68" s="159" t="s">
        <v>140</v>
      </c>
      <c r="I68" s="218">
        <v>100000</v>
      </c>
      <c r="J68" s="87">
        <v>94058</v>
      </c>
      <c r="K68" s="214">
        <v>5942</v>
      </c>
      <c r="L68" s="42">
        <v>1</v>
      </c>
    </row>
    <row r="69" spans="1:12" s="43" customFormat="1" ht="99" customHeight="1">
      <c r="A69" s="201">
        <v>55</v>
      </c>
      <c r="B69" s="27" t="s">
        <v>268</v>
      </c>
      <c r="C69" s="27" t="s">
        <v>262</v>
      </c>
      <c r="D69" s="28" t="s">
        <v>272</v>
      </c>
      <c r="E69" s="202" t="s">
        <v>137</v>
      </c>
      <c r="F69" s="202" t="s">
        <v>273</v>
      </c>
      <c r="G69" s="30" t="s">
        <v>274</v>
      </c>
      <c r="H69" s="31" t="s">
        <v>140</v>
      </c>
      <c r="I69" s="204">
        <v>43191</v>
      </c>
      <c r="J69" s="33"/>
      <c r="K69" s="203">
        <v>43191</v>
      </c>
      <c r="L69" s="42">
        <f aca="true" t="shared" si="6" ref="L69:L76">1+L68</f>
        <v>2</v>
      </c>
    </row>
    <row r="70" spans="1:12" s="43" customFormat="1" ht="97.5" customHeight="1">
      <c r="A70" s="201">
        <v>56</v>
      </c>
      <c r="B70" s="27" t="s">
        <v>268</v>
      </c>
      <c r="C70" s="27" t="s">
        <v>262</v>
      </c>
      <c r="D70" s="28" t="s">
        <v>136</v>
      </c>
      <c r="E70" s="202" t="s">
        <v>137</v>
      </c>
      <c r="F70" s="202" t="s">
        <v>275</v>
      </c>
      <c r="G70" s="58" t="s">
        <v>276</v>
      </c>
      <c r="H70" s="31" t="s">
        <v>140</v>
      </c>
      <c r="I70" s="204">
        <v>2603138</v>
      </c>
      <c r="J70" s="33"/>
      <c r="K70" s="203">
        <v>2603138</v>
      </c>
      <c r="L70" s="42">
        <f t="shared" si="6"/>
        <v>3</v>
      </c>
    </row>
    <row r="71" spans="1:12" s="43" customFormat="1" ht="101.25" customHeight="1">
      <c r="A71" s="201">
        <v>57</v>
      </c>
      <c r="B71" s="27" t="s">
        <v>268</v>
      </c>
      <c r="C71" s="27" t="s">
        <v>262</v>
      </c>
      <c r="D71" s="28" t="s">
        <v>152</v>
      </c>
      <c r="E71" s="202" t="s">
        <v>137</v>
      </c>
      <c r="F71" s="202" t="s">
        <v>277</v>
      </c>
      <c r="G71" s="58" t="s">
        <v>278</v>
      </c>
      <c r="H71" s="31" t="s">
        <v>140</v>
      </c>
      <c r="I71" s="204">
        <v>349402</v>
      </c>
      <c r="J71" s="33"/>
      <c r="K71" s="204">
        <v>349402</v>
      </c>
      <c r="L71" s="42">
        <f t="shared" si="6"/>
        <v>4</v>
      </c>
    </row>
    <row r="72" spans="1:12" s="43" customFormat="1" ht="147.75" customHeight="1">
      <c r="A72" s="201">
        <v>58</v>
      </c>
      <c r="B72" s="208" t="s">
        <v>279</v>
      </c>
      <c r="C72" s="208" t="s">
        <v>280</v>
      </c>
      <c r="D72" s="28" t="s">
        <v>190</v>
      </c>
      <c r="E72" s="202" t="s">
        <v>137</v>
      </c>
      <c r="F72" s="202" t="s">
        <v>281</v>
      </c>
      <c r="G72" s="73" t="s">
        <v>0</v>
      </c>
      <c r="H72" s="31" t="s">
        <v>140</v>
      </c>
      <c r="I72" s="204">
        <v>28800</v>
      </c>
      <c r="J72" s="33">
        <v>8560</v>
      </c>
      <c r="K72" s="203">
        <v>20240</v>
      </c>
      <c r="L72" s="42">
        <f t="shared" si="6"/>
        <v>5</v>
      </c>
    </row>
    <row r="73" spans="1:12" s="43" customFormat="1" ht="99" customHeight="1">
      <c r="A73" s="201">
        <v>59</v>
      </c>
      <c r="B73" s="208" t="s">
        <v>279</v>
      </c>
      <c r="C73" s="208" t="s">
        <v>1</v>
      </c>
      <c r="D73" s="28" t="s">
        <v>152</v>
      </c>
      <c r="E73" s="202" t="s">
        <v>137</v>
      </c>
      <c r="F73" s="202" t="s">
        <v>2</v>
      </c>
      <c r="G73" s="73" t="s">
        <v>3</v>
      </c>
      <c r="H73" s="31" t="s">
        <v>140</v>
      </c>
      <c r="I73" s="204">
        <v>72040</v>
      </c>
      <c r="J73" s="33"/>
      <c r="K73" s="203">
        <v>72040</v>
      </c>
      <c r="L73" s="42">
        <f t="shared" si="6"/>
        <v>6</v>
      </c>
    </row>
    <row r="74" spans="1:12" s="43" customFormat="1" ht="104.25" customHeight="1">
      <c r="A74" s="201">
        <v>60</v>
      </c>
      <c r="B74" s="239" t="s">
        <v>279</v>
      </c>
      <c r="C74" s="239" t="s">
        <v>1</v>
      </c>
      <c r="D74" s="240" t="s">
        <v>152</v>
      </c>
      <c r="E74" s="241" t="s">
        <v>137</v>
      </c>
      <c r="F74" s="241" t="s">
        <v>4</v>
      </c>
      <c r="G74" s="242" t="s">
        <v>5</v>
      </c>
      <c r="H74" s="190" t="s">
        <v>140</v>
      </c>
      <c r="I74" s="243">
        <v>52050</v>
      </c>
      <c r="J74" s="244"/>
      <c r="K74" s="245">
        <v>52050</v>
      </c>
      <c r="L74" s="42">
        <f t="shared" si="6"/>
        <v>7</v>
      </c>
    </row>
    <row r="75" spans="1:12" s="43" customFormat="1" ht="146.25" customHeight="1">
      <c r="A75" s="201">
        <v>61</v>
      </c>
      <c r="B75" s="217" t="s">
        <v>279</v>
      </c>
      <c r="C75" s="217" t="s">
        <v>1</v>
      </c>
      <c r="D75" s="84" t="s">
        <v>152</v>
      </c>
      <c r="E75" s="213" t="s">
        <v>137</v>
      </c>
      <c r="F75" s="213" t="s">
        <v>6</v>
      </c>
      <c r="G75" s="181" t="s">
        <v>7</v>
      </c>
      <c r="H75" s="159" t="s">
        <v>140</v>
      </c>
      <c r="I75" s="218">
        <v>45360</v>
      </c>
      <c r="J75" s="87"/>
      <c r="K75" s="214">
        <v>45360</v>
      </c>
      <c r="L75" s="42">
        <f t="shared" si="6"/>
        <v>8</v>
      </c>
    </row>
    <row r="76" spans="1:12" s="43" customFormat="1" ht="105.75" customHeight="1" thickBot="1">
      <c r="A76" s="209">
        <v>62</v>
      </c>
      <c r="B76" s="166" t="s">
        <v>279</v>
      </c>
      <c r="C76" s="166" t="s">
        <v>8</v>
      </c>
      <c r="D76" s="167" t="s">
        <v>152</v>
      </c>
      <c r="E76" s="210" t="s">
        <v>216</v>
      </c>
      <c r="F76" s="210" t="s">
        <v>9</v>
      </c>
      <c r="G76" s="168" t="s">
        <v>10</v>
      </c>
      <c r="H76" s="169" t="s">
        <v>140</v>
      </c>
      <c r="I76" s="230">
        <v>70500</v>
      </c>
      <c r="J76" s="171"/>
      <c r="K76" s="211">
        <v>70500</v>
      </c>
      <c r="L76" s="42">
        <f t="shared" si="6"/>
        <v>9</v>
      </c>
    </row>
    <row r="77" spans="1:12" s="43" customFormat="1" ht="44.25" customHeight="1">
      <c r="A77" s="160"/>
      <c r="B77" s="160"/>
      <c r="C77" s="160"/>
      <c r="D77" s="161"/>
      <c r="E77" s="184"/>
      <c r="F77" s="184"/>
      <c r="G77" s="162"/>
      <c r="H77" s="163"/>
      <c r="I77" s="187"/>
      <c r="J77" s="165"/>
      <c r="K77" s="250">
        <v>16</v>
      </c>
      <c r="L77" s="94"/>
    </row>
    <row r="78" spans="1:12" s="43" customFormat="1" ht="144" customHeight="1">
      <c r="A78" s="212">
        <v>63</v>
      </c>
      <c r="B78" s="217" t="s">
        <v>279</v>
      </c>
      <c r="C78" s="217" t="s">
        <v>8</v>
      </c>
      <c r="D78" s="84" t="s">
        <v>152</v>
      </c>
      <c r="E78" s="213" t="s">
        <v>137</v>
      </c>
      <c r="F78" s="213" t="s">
        <v>11</v>
      </c>
      <c r="G78" s="181" t="s">
        <v>12</v>
      </c>
      <c r="H78" s="159" t="s">
        <v>140</v>
      </c>
      <c r="I78" s="218">
        <v>144000</v>
      </c>
      <c r="J78" s="87"/>
      <c r="K78" s="214">
        <v>144000</v>
      </c>
      <c r="L78" s="42">
        <v>1</v>
      </c>
    </row>
    <row r="79" spans="1:12" s="43" customFormat="1" ht="102.75" customHeight="1">
      <c r="A79" s="201">
        <v>64</v>
      </c>
      <c r="B79" s="57" t="s">
        <v>279</v>
      </c>
      <c r="C79" s="57" t="s">
        <v>8</v>
      </c>
      <c r="D79" s="57" t="s">
        <v>193</v>
      </c>
      <c r="E79" s="57" t="s">
        <v>137</v>
      </c>
      <c r="F79" s="202" t="s">
        <v>13</v>
      </c>
      <c r="G79" s="68" t="s">
        <v>14</v>
      </c>
      <c r="H79" s="31" t="s">
        <v>140</v>
      </c>
      <c r="I79" s="69">
        <v>33876</v>
      </c>
      <c r="J79" s="70"/>
      <c r="K79" s="221">
        <v>33876</v>
      </c>
      <c r="L79" s="42">
        <f aca="true" t="shared" si="7" ref="L79:L86">1+L78</f>
        <v>2</v>
      </c>
    </row>
    <row r="80" spans="1:12" s="43" customFormat="1" ht="102.75" customHeight="1">
      <c r="A80" s="201">
        <v>65</v>
      </c>
      <c r="B80" s="57" t="s">
        <v>279</v>
      </c>
      <c r="C80" s="57" t="s">
        <v>8</v>
      </c>
      <c r="D80" s="57" t="s">
        <v>190</v>
      </c>
      <c r="E80" s="57" t="s">
        <v>137</v>
      </c>
      <c r="F80" s="202" t="s">
        <v>15</v>
      </c>
      <c r="G80" s="68" t="s">
        <v>16</v>
      </c>
      <c r="H80" s="31" t="s">
        <v>140</v>
      </c>
      <c r="I80" s="69">
        <v>41352</v>
      </c>
      <c r="J80" s="70"/>
      <c r="K80" s="221">
        <v>41352</v>
      </c>
      <c r="L80" s="42">
        <f t="shared" si="7"/>
        <v>3</v>
      </c>
    </row>
    <row r="81" spans="1:12" s="43" customFormat="1" ht="74.25" customHeight="1">
      <c r="A81" s="201">
        <v>66</v>
      </c>
      <c r="B81" s="57" t="s">
        <v>279</v>
      </c>
      <c r="C81" s="57" t="s">
        <v>8</v>
      </c>
      <c r="D81" s="57" t="s">
        <v>152</v>
      </c>
      <c r="E81" s="57" t="s">
        <v>137</v>
      </c>
      <c r="F81" s="202" t="s">
        <v>17</v>
      </c>
      <c r="G81" s="68" t="s">
        <v>18</v>
      </c>
      <c r="H81" s="31" t="s">
        <v>140</v>
      </c>
      <c r="I81" s="69">
        <v>63740</v>
      </c>
      <c r="J81" s="70"/>
      <c r="K81" s="221">
        <v>63740</v>
      </c>
      <c r="L81" s="42">
        <f t="shared" si="7"/>
        <v>4</v>
      </c>
    </row>
    <row r="82" spans="1:12" s="43" customFormat="1" ht="104.25" customHeight="1">
      <c r="A82" s="201">
        <v>67</v>
      </c>
      <c r="B82" s="57" t="s">
        <v>279</v>
      </c>
      <c r="C82" s="57" t="s">
        <v>8</v>
      </c>
      <c r="D82" s="57" t="s">
        <v>152</v>
      </c>
      <c r="E82" s="57" t="s">
        <v>137</v>
      </c>
      <c r="F82" s="202" t="s">
        <v>19</v>
      </c>
      <c r="G82" s="68" t="s">
        <v>20</v>
      </c>
      <c r="H82" s="31" t="s">
        <v>140</v>
      </c>
      <c r="I82" s="69">
        <v>44056</v>
      </c>
      <c r="J82" s="70"/>
      <c r="K82" s="221">
        <v>44056</v>
      </c>
      <c r="L82" s="42">
        <f t="shared" si="7"/>
        <v>5</v>
      </c>
    </row>
    <row r="83" spans="1:12" s="36" customFormat="1" ht="126" customHeight="1">
      <c r="A83" s="201">
        <v>68</v>
      </c>
      <c r="B83" s="57" t="s">
        <v>279</v>
      </c>
      <c r="C83" s="57" t="s">
        <v>8</v>
      </c>
      <c r="D83" s="57" t="s">
        <v>152</v>
      </c>
      <c r="E83" s="57" t="s">
        <v>137</v>
      </c>
      <c r="F83" s="202" t="s">
        <v>21</v>
      </c>
      <c r="G83" s="68" t="s">
        <v>22</v>
      </c>
      <c r="H83" s="31" t="s">
        <v>140</v>
      </c>
      <c r="I83" s="69">
        <v>53531</v>
      </c>
      <c r="J83" s="70"/>
      <c r="K83" s="221">
        <v>53531</v>
      </c>
      <c r="L83" s="42">
        <f t="shared" si="7"/>
        <v>6</v>
      </c>
    </row>
    <row r="84" spans="1:12" s="36" customFormat="1" ht="120.75" customHeight="1">
      <c r="A84" s="201">
        <v>69</v>
      </c>
      <c r="B84" s="188" t="s">
        <v>279</v>
      </c>
      <c r="C84" s="188" t="s">
        <v>8</v>
      </c>
      <c r="D84" s="188" t="s">
        <v>152</v>
      </c>
      <c r="E84" s="188" t="s">
        <v>137</v>
      </c>
      <c r="F84" s="241" t="s">
        <v>23</v>
      </c>
      <c r="G84" s="189" t="s">
        <v>24</v>
      </c>
      <c r="H84" s="190" t="s">
        <v>140</v>
      </c>
      <c r="I84" s="191">
        <v>23860</v>
      </c>
      <c r="J84" s="192"/>
      <c r="K84" s="246">
        <v>23860</v>
      </c>
      <c r="L84" s="42">
        <f t="shared" si="7"/>
        <v>7</v>
      </c>
    </row>
    <row r="85" spans="1:12" s="43" customFormat="1" ht="122.25" customHeight="1">
      <c r="A85" s="201">
        <v>70</v>
      </c>
      <c r="B85" s="83" t="s">
        <v>279</v>
      </c>
      <c r="C85" s="83" t="s">
        <v>279</v>
      </c>
      <c r="D85" s="84" t="s">
        <v>136</v>
      </c>
      <c r="E85" s="213" t="s">
        <v>137</v>
      </c>
      <c r="F85" s="213" t="s">
        <v>25</v>
      </c>
      <c r="G85" s="85" t="s">
        <v>139</v>
      </c>
      <c r="H85" s="159" t="s">
        <v>140</v>
      </c>
      <c r="I85" s="86">
        <v>1818986</v>
      </c>
      <c r="J85" s="87"/>
      <c r="K85" s="214">
        <v>1818986</v>
      </c>
      <c r="L85" s="42">
        <f t="shared" si="7"/>
        <v>8</v>
      </c>
    </row>
    <row r="86" spans="1:12" s="43" customFormat="1" ht="82.5" customHeight="1" thickBot="1">
      <c r="A86" s="166">
        <v>71</v>
      </c>
      <c r="B86" s="166" t="s">
        <v>279</v>
      </c>
      <c r="C86" s="167" t="s">
        <v>279</v>
      </c>
      <c r="D86" s="167" t="s">
        <v>136</v>
      </c>
      <c r="E86" s="210" t="s">
        <v>137</v>
      </c>
      <c r="F86" s="210" t="s">
        <v>181</v>
      </c>
      <c r="G86" s="168" t="s">
        <v>28</v>
      </c>
      <c r="H86" s="169" t="s">
        <v>180</v>
      </c>
      <c r="I86" s="230">
        <v>121500</v>
      </c>
      <c r="J86" s="171"/>
      <c r="K86" s="211">
        <f>I86</f>
        <v>121500</v>
      </c>
      <c r="L86" s="42">
        <f t="shared" si="7"/>
        <v>9</v>
      </c>
    </row>
    <row r="87" spans="1:12" s="43" customFormat="1" ht="40.5" customHeight="1">
      <c r="A87" s="160"/>
      <c r="B87" s="160"/>
      <c r="C87" s="161"/>
      <c r="D87" s="161"/>
      <c r="E87" s="184"/>
      <c r="F87" s="184"/>
      <c r="G87" s="162"/>
      <c r="H87" s="163"/>
      <c r="I87" s="187"/>
      <c r="J87" s="165"/>
      <c r="K87" s="250">
        <v>17</v>
      </c>
      <c r="L87" s="94"/>
    </row>
    <row r="88" spans="1:12" s="43" customFormat="1" ht="129" customHeight="1">
      <c r="A88" s="212">
        <v>72</v>
      </c>
      <c r="B88" s="83" t="s">
        <v>29</v>
      </c>
      <c r="C88" s="83" t="s">
        <v>29</v>
      </c>
      <c r="D88" s="84" t="s">
        <v>136</v>
      </c>
      <c r="E88" s="213" t="s">
        <v>137</v>
      </c>
      <c r="F88" s="213" t="s">
        <v>30</v>
      </c>
      <c r="G88" s="85" t="s">
        <v>139</v>
      </c>
      <c r="H88" s="159" t="s">
        <v>140</v>
      </c>
      <c r="I88" s="86">
        <v>2493000</v>
      </c>
      <c r="J88" s="87"/>
      <c r="K88" s="214">
        <v>2493000</v>
      </c>
      <c r="L88" s="42">
        <v>1</v>
      </c>
    </row>
    <row r="89" spans="1:12" s="43" customFormat="1" ht="141" customHeight="1">
      <c r="A89" s="201">
        <v>73</v>
      </c>
      <c r="B89" s="27" t="s">
        <v>29</v>
      </c>
      <c r="C89" s="27" t="s">
        <v>29</v>
      </c>
      <c r="D89" s="28" t="s">
        <v>190</v>
      </c>
      <c r="E89" s="202" t="s">
        <v>137</v>
      </c>
      <c r="F89" s="202" t="s">
        <v>31</v>
      </c>
      <c r="G89" s="58" t="s">
        <v>32</v>
      </c>
      <c r="H89" s="31" t="s">
        <v>140</v>
      </c>
      <c r="I89" s="32">
        <v>116140</v>
      </c>
      <c r="J89" s="33"/>
      <c r="K89" s="203">
        <v>116140</v>
      </c>
      <c r="L89" s="42">
        <f aca="true" t="shared" si="8" ref="L89:L96">1+L88</f>
        <v>2</v>
      </c>
    </row>
    <row r="90" spans="1:12" s="43" customFormat="1" ht="90.75" customHeight="1">
      <c r="A90" s="201">
        <v>74</v>
      </c>
      <c r="B90" s="208" t="s">
        <v>33</v>
      </c>
      <c r="C90" s="28" t="s">
        <v>34</v>
      </c>
      <c r="D90" s="28" t="s">
        <v>152</v>
      </c>
      <c r="E90" s="202" t="s">
        <v>146</v>
      </c>
      <c r="F90" s="202" t="s">
        <v>35</v>
      </c>
      <c r="G90" s="73" t="s">
        <v>36</v>
      </c>
      <c r="H90" s="31" t="s">
        <v>140</v>
      </c>
      <c r="I90" s="204">
        <v>90000</v>
      </c>
      <c r="J90" s="33"/>
      <c r="K90" s="227">
        <v>90000</v>
      </c>
      <c r="L90" s="42">
        <f t="shared" si="8"/>
        <v>3</v>
      </c>
    </row>
    <row r="91" spans="1:12" s="43" customFormat="1" ht="105.75" customHeight="1">
      <c r="A91" s="201">
        <v>75</v>
      </c>
      <c r="B91" s="208" t="s">
        <v>33</v>
      </c>
      <c r="C91" s="28" t="s">
        <v>37</v>
      </c>
      <c r="D91" s="28" t="s">
        <v>136</v>
      </c>
      <c r="E91" s="202" t="s">
        <v>137</v>
      </c>
      <c r="F91" s="202" t="s">
        <v>194</v>
      </c>
      <c r="G91" s="58" t="s">
        <v>38</v>
      </c>
      <c r="H91" s="31" t="s">
        <v>140</v>
      </c>
      <c r="I91" s="204">
        <v>249000</v>
      </c>
      <c r="J91" s="33"/>
      <c r="K91" s="227">
        <v>249000</v>
      </c>
      <c r="L91" s="42">
        <f t="shared" si="8"/>
        <v>4</v>
      </c>
    </row>
    <row r="92" spans="1:12" s="43" customFormat="1" ht="124.5" customHeight="1">
      <c r="A92" s="201">
        <v>76</v>
      </c>
      <c r="B92" s="27" t="s">
        <v>39</v>
      </c>
      <c r="C92" s="27" t="s">
        <v>39</v>
      </c>
      <c r="D92" s="28" t="s">
        <v>136</v>
      </c>
      <c r="E92" s="202" t="s">
        <v>137</v>
      </c>
      <c r="F92" s="202" t="s">
        <v>40</v>
      </c>
      <c r="G92" s="30" t="s">
        <v>139</v>
      </c>
      <c r="H92" s="31" t="s">
        <v>140</v>
      </c>
      <c r="I92" s="32">
        <v>2575000</v>
      </c>
      <c r="J92" s="33"/>
      <c r="K92" s="203">
        <v>2575000</v>
      </c>
      <c r="L92" s="42">
        <f t="shared" si="8"/>
        <v>5</v>
      </c>
    </row>
    <row r="93" spans="1:12" s="43" customFormat="1" ht="142.5" customHeight="1">
      <c r="A93" s="201">
        <v>77</v>
      </c>
      <c r="B93" s="27" t="s">
        <v>39</v>
      </c>
      <c r="C93" s="27" t="s">
        <v>39</v>
      </c>
      <c r="D93" s="28" t="s">
        <v>193</v>
      </c>
      <c r="E93" s="202" t="s">
        <v>137</v>
      </c>
      <c r="F93" s="202" t="s">
        <v>41</v>
      </c>
      <c r="G93" s="247" t="s">
        <v>42</v>
      </c>
      <c r="H93" s="31" t="s">
        <v>140</v>
      </c>
      <c r="I93" s="32">
        <f>J93+K93</f>
        <v>99900</v>
      </c>
      <c r="J93" s="33">
        <v>64280</v>
      </c>
      <c r="K93" s="203">
        <v>35620</v>
      </c>
      <c r="L93" s="42">
        <f t="shared" si="8"/>
        <v>6</v>
      </c>
    </row>
    <row r="94" spans="1:12" s="43" customFormat="1" ht="97.5" customHeight="1">
      <c r="A94" s="201">
        <v>78</v>
      </c>
      <c r="B94" s="208" t="s">
        <v>39</v>
      </c>
      <c r="C94" s="27" t="s">
        <v>43</v>
      </c>
      <c r="D94" s="28" t="s">
        <v>193</v>
      </c>
      <c r="E94" s="202" t="s">
        <v>146</v>
      </c>
      <c r="F94" s="202" t="s">
        <v>44</v>
      </c>
      <c r="G94" s="73" t="s">
        <v>45</v>
      </c>
      <c r="H94" s="31" t="s">
        <v>140</v>
      </c>
      <c r="I94" s="204">
        <v>802180</v>
      </c>
      <c r="J94" s="33"/>
      <c r="K94" s="203">
        <v>802180</v>
      </c>
      <c r="L94" s="42">
        <f t="shared" si="8"/>
        <v>7</v>
      </c>
    </row>
    <row r="95" spans="1:12" s="43" customFormat="1" ht="57.75" customHeight="1">
      <c r="A95" s="201">
        <v>79</v>
      </c>
      <c r="B95" s="208" t="s">
        <v>39</v>
      </c>
      <c r="C95" s="27" t="s">
        <v>39</v>
      </c>
      <c r="D95" s="28" t="s">
        <v>136</v>
      </c>
      <c r="E95" s="202" t="s">
        <v>137</v>
      </c>
      <c r="F95" s="202" t="s">
        <v>181</v>
      </c>
      <c r="G95" s="73" t="s">
        <v>46</v>
      </c>
      <c r="H95" s="31" t="s">
        <v>180</v>
      </c>
      <c r="I95" s="204">
        <v>1360000</v>
      </c>
      <c r="J95" s="33"/>
      <c r="K95" s="203">
        <v>1360000</v>
      </c>
      <c r="L95" s="42">
        <f t="shared" si="8"/>
        <v>8</v>
      </c>
    </row>
    <row r="96" spans="1:12" s="43" customFormat="1" ht="126" customHeight="1" thickBot="1">
      <c r="A96" s="209">
        <v>80</v>
      </c>
      <c r="B96" s="166" t="s">
        <v>47</v>
      </c>
      <c r="C96" s="166" t="s">
        <v>47</v>
      </c>
      <c r="D96" s="167" t="s">
        <v>136</v>
      </c>
      <c r="E96" s="210" t="s">
        <v>137</v>
      </c>
      <c r="F96" s="210" t="s">
        <v>48</v>
      </c>
      <c r="G96" s="168" t="s">
        <v>139</v>
      </c>
      <c r="H96" s="169" t="s">
        <v>140</v>
      </c>
      <c r="I96" s="170">
        <v>3242000</v>
      </c>
      <c r="J96" s="171"/>
      <c r="K96" s="211">
        <v>3242000</v>
      </c>
      <c r="L96" s="42">
        <f t="shared" si="8"/>
        <v>9</v>
      </c>
    </row>
    <row r="97" spans="1:12" s="43" customFormat="1" ht="37.5" customHeight="1">
      <c r="A97" s="160"/>
      <c r="B97" s="160"/>
      <c r="C97" s="160"/>
      <c r="D97" s="161"/>
      <c r="E97" s="184"/>
      <c r="F97" s="184"/>
      <c r="G97" s="162"/>
      <c r="H97" s="163"/>
      <c r="I97" s="164"/>
      <c r="J97" s="165"/>
      <c r="K97" s="250">
        <v>18</v>
      </c>
      <c r="L97" s="94"/>
    </row>
    <row r="98" spans="1:12" s="43" customFormat="1" ht="101.25" customHeight="1">
      <c r="A98" s="212">
        <v>81</v>
      </c>
      <c r="B98" s="83" t="s">
        <v>47</v>
      </c>
      <c r="C98" s="83" t="s">
        <v>47</v>
      </c>
      <c r="D98" s="84" t="s">
        <v>190</v>
      </c>
      <c r="E98" s="213" t="s">
        <v>137</v>
      </c>
      <c r="F98" s="213" t="s">
        <v>188</v>
      </c>
      <c r="G98" s="200" t="s">
        <v>49</v>
      </c>
      <c r="H98" s="159" t="s">
        <v>140</v>
      </c>
      <c r="I98" s="86">
        <v>190000</v>
      </c>
      <c r="J98" s="87"/>
      <c r="K98" s="214">
        <v>190000</v>
      </c>
      <c r="L98" s="42">
        <v>1</v>
      </c>
    </row>
    <row r="99" spans="1:12" s="43" customFormat="1" ht="93.75" customHeight="1">
      <c r="A99" s="201">
        <v>82</v>
      </c>
      <c r="B99" s="27" t="s">
        <v>47</v>
      </c>
      <c r="C99" s="27" t="s">
        <v>47</v>
      </c>
      <c r="D99" s="28" t="s">
        <v>136</v>
      </c>
      <c r="E99" s="202" t="s">
        <v>137</v>
      </c>
      <c r="F99" s="202" t="s">
        <v>181</v>
      </c>
      <c r="G99" s="58" t="s">
        <v>50</v>
      </c>
      <c r="H99" s="31" t="s">
        <v>180</v>
      </c>
      <c r="I99" s="32">
        <v>1000000</v>
      </c>
      <c r="J99" s="33"/>
      <c r="K99" s="203">
        <v>1000000</v>
      </c>
      <c r="L99" s="42">
        <f aca="true" t="shared" si="9" ref="L99:L104">1+L98</f>
        <v>2</v>
      </c>
    </row>
    <row r="100" spans="1:12" s="43" customFormat="1" ht="104.25" customHeight="1">
      <c r="A100" s="201">
        <v>83</v>
      </c>
      <c r="B100" s="27" t="s">
        <v>47</v>
      </c>
      <c r="C100" s="27" t="s">
        <v>47</v>
      </c>
      <c r="D100" s="28" t="s">
        <v>136</v>
      </c>
      <c r="E100" s="202" t="s">
        <v>137</v>
      </c>
      <c r="F100" s="202" t="s">
        <v>181</v>
      </c>
      <c r="G100" s="58" t="s">
        <v>51</v>
      </c>
      <c r="H100" s="31" t="s">
        <v>180</v>
      </c>
      <c r="I100" s="32">
        <v>951800</v>
      </c>
      <c r="J100" s="33"/>
      <c r="K100" s="203">
        <v>951800</v>
      </c>
      <c r="L100" s="42">
        <f t="shared" si="9"/>
        <v>3</v>
      </c>
    </row>
    <row r="101" spans="1:12" s="43" customFormat="1" ht="99" customHeight="1">
      <c r="A101" s="201">
        <v>84</v>
      </c>
      <c r="B101" s="27" t="s">
        <v>47</v>
      </c>
      <c r="C101" s="27" t="s">
        <v>47</v>
      </c>
      <c r="D101" s="28" t="s">
        <v>136</v>
      </c>
      <c r="E101" s="202" t="s">
        <v>137</v>
      </c>
      <c r="F101" s="202" t="s">
        <v>237</v>
      </c>
      <c r="G101" s="58" t="s">
        <v>52</v>
      </c>
      <c r="H101" s="31" t="s">
        <v>140</v>
      </c>
      <c r="I101" s="32">
        <v>445600</v>
      </c>
      <c r="J101" s="33"/>
      <c r="K101" s="203">
        <v>445600</v>
      </c>
      <c r="L101" s="42">
        <f t="shared" si="9"/>
        <v>4</v>
      </c>
    </row>
    <row r="102" spans="1:12" s="43" customFormat="1" ht="122.25" customHeight="1">
      <c r="A102" s="201">
        <v>85</v>
      </c>
      <c r="B102" s="27" t="s">
        <v>47</v>
      </c>
      <c r="C102" s="28" t="s">
        <v>47</v>
      </c>
      <c r="D102" s="28" t="s">
        <v>145</v>
      </c>
      <c r="E102" s="202" t="s">
        <v>137</v>
      </c>
      <c r="F102" s="202" t="s">
        <v>53</v>
      </c>
      <c r="G102" s="30" t="s">
        <v>54</v>
      </c>
      <c r="H102" s="31" t="s">
        <v>140</v>
      </c>
      <c r="I102" s="204">
        <v>73120</v>
      </c>
      <c r="J102" s="33"/>
      <c r="K102" s="203">
        <v>73120</v>
      </c>
      <c r="L102" s="42">
        <f t="shared" si="9"/>
        <v>5</v>
      </c>
    </row>
    <row r="103" spans="1:12" s="43" customFormat="1" ht="164.25" customHeight="1">
      <c r="A103" s="201">
        <v>86</v>
      </c>
      <c r="B103" s="208" t="s">
        <v>55</v>
      </c>
      <c r="C103" s="208" t="s">
        <v>56</v>
      </c>
      <c r="D103" s="28" t="s">
        <v>193</v>
      </c>
      <c r="E103" s="202" t="s">
        <v>146</v>
      </c>
      <c r="F103" s="202" t="s">
        <v>57</v>
      </c>
      <c r="G103" s="73" t="s">
        <v>58</v>
      </c>
      <c r="H103" s="31" t="s">
        <v>140</v>
      </c>
      <c r="I103" s="69">
        <v>155000</v>
      </c>
      <c r="J103" s="33">
        <v>86552</v>
      </c>
      <c r="K103" s="203">
        <v>68448</v>
      </c>
      <c r="L103" s="42">
        <f t="shared" si="9"/>
        <v>6</v>
      </c>
    </row>
    <row r="104" spans="1:12" s="43" customFormat="1" ht="51" customHeight="1" thickBot="1">
      <c r="A104" s="277" t="s">
        <v>26</v>
      </c>
      <c r="B104" s="277"/>
      <c r="C104" s="277"/>
      <c r="D104" s="277"/>
      <c r="E104" s="277"/>
      <c r="F104" s="277"/>
      <c r="G104" s="277"/>
      <c r="H104" s="277"/>
      <c r="I104" s="88">
        <f>SUM(I9:I103)</f>
        <v>73640194</v>
      </c>
      <c r="J104" s="88">
        <f>SUM(J9:J103)</f>
        <v>3498661</v>
      </c>
      <c r="K104" s="88">
        <v>56699965</v>
      </c>
      <c r="L104" s="42">
        <f t="shared" si="9"/>
        <v>7</v>
      </c>
    </row>
    <row r="105" spans="1:13" s="43" customFormat="1" ht="33.75" customHeight="1">
      <c r="A105" s="89"/>
      <c r="B105" s="89"/>
      <c r="C105" s="89"/>
      <c r="D105" s="13"/>
      <c r="E105" s="90"/>
      <c r="F105" s="90"/>
      <c r="G105" s="91"/>
      <c r="H105" s="92"/>
      <c r="I105" s="93"/>
      <c r="J105" s="94"/>
      <c r="K105" s="252">
        <v>19</v>
      </c>
      <c r="L105" s="42"/>
      <c r="M105" s="36"/>
    </row>
    <row r="106" spans="1:13" s="43" customFormat="1" ht="17.25" customHeight="1">
      <c r="A106" s="89"/>
      <c r="B106" s="89"/>
      <c r="C106" s="89"/>
      <c r="D106" s="13"/>
      <c r="E106" s="90"/>
      <c r="F106" s="90"/>
      <c r="G106" s="91"/>
      <c r="H106" s="92"/>
      <c r="I106" s="93"/>
      <c r="J106" s="94"/>
      <c r="K106" s="94"/>
      <c r="L106" s="42"/>
      <c r="M106" s="36"/>
    </row>
    <row r="113" spans="13:14" ht="23.25">
      <c r="M113" s="156"/>
      <c r="N113" s="156"/>
    </row>
  </sheetData>
  <sheetProtection/>
  <mergeCells count="18">
    <mergeCell ref="J6:J7"/>
    <mergeCell ref="K6:K7"/>
    <mergeCell ref="A7:B7"/>
    <mergeCell ref="A8:K8"/>
    <mergeCell ref="A104:H104"/>
    <mergeCell ref="A6:C6"/>
    <mergeCell ref="D6:D7"/>
    <mergeCell ref="E6:F7"/>
    <mergeCell ref="G6:G7"/>
    <mergeCell ref="H6:H7"/>
    <mergeCell ref="I6:I7"/>
    <mergeCell ref="A1:K1"/>
    <mergeCell ref="A2:K2"/>
    <mergeCell ref="I3:J4"/>
    <mergeCell ref="K3:K4"/>
    <mergeCell ref="B4:G4"/>
    <mergeCell ref="A5:D5"/>
    <mergeCell ref="E5:I5"/>
  </mergeCells>
  <printOptions horizontalCentered="1"/>
  <pageMargins left="0" right="0" top="0.4097222222222222" bottom="0.03958333333333333" header="0.5118055555555555" footer="0"/>
  <pageSetup horizontalDpi="300" verticalDpi="300" orientation="landscape" paperSize="9" scale="40" r:id="rId2"/>
  <headerFooter alignWithMargins="0">
    <oddFooter xml:space="preserve">&amp;R&amp;16 </oddFooter>
  </headerFooter>
  <rowBreaks count="9" manualBreakCount="9">
    <brk id="17" max="10" man="1"/>
    <brk id="26" max="10" man="1"/>
    <brk id="37" max="10" man="1"/>
    <brk id="48" max="10" man="1"/>
    <brk id="57" max="10" man="1"/>
    <brk id="67" max="255" man="1"/>
    <brk id="77" max="10" man="1"/>
    <brk id="87" max="10" man="1"/>
    <brk id="97" max="255" man="1"/>
  </rowBreaks>
  <drawing r:id="rId1"/>
</worksheet>
</file>

<file path=xl/worksheets/sheet2.xml><?xml version="1.0" encoding="utf-8"?>
<worksheet xmlns="http://schemas.openxmlformats.org/spreadsheetml/2006/main" xmlns:r="http://schemas.openxmlformats.org/officeDocument/2006/relationships">
  <dimension ref="A1:AO160"/>
  <sheetViews>
    <sheetView view="pageBreakPreview" zoomScale="45" zoomScaleNormal="50" zoomScaleSheetLayoutView="45" zoomScalePageLayoutView="0" workbookViewId="0" topLeftCell="A1">
      <pane ySplit="7" topLeftCell="A95" activePane="bottomLeft" state="frozen"/>
      <selection pane="topLeft" activeCell="A1" sqref="A1"/>
      <selection pane="bottomLeft" activeCell="A9" sqref="A9:K103"/>
    </sheetView>
  </sheetViews>
  <sheetFormatPr defaultColWidth="9.140625" defaultRowHeight="12.75"/>
  <cols>
    <col min="1" max="1" width="8.00390625" style="1" customWidth="1"/>
    <col min="2" max="2" width="25.421875" style="2" customWidth="1"/>
    <col min="3" max="3" width="26.00390625" style="2" customWidth="1"/>
    <col min="4" max="4" width="21.28125" style="3" customWidth="1"/>
    <col min="5" max="5" width="15.140625" style="1" customWidth="1"/>
    <col min="6" max="6" width="14.140625" style="4" customWidth="1"/>
    <col min="7" max="7" width="144.421875" style="5" customWidth="1"/>
    <col min="8" max="8" width="29.57421875" style="6" customWidth="1"/>
    <col min="9" max="9" width="28.00390625" style="7" customWidth="1"/>
    <col min="10" max="10" width="29.57421875" style="8" customWidth="1"/>
    <col min="11" max="11" width="26.421875" style="8" customWidth="1"/>
    <col min="12" max="12" width="9.57421875" style="8" customWidth="1"/>
    <col min="13" max="41" width="30.140625" style="9" customWidth="1"/>
    <col min="42" max="16384" width="9.140625" style="9" customWidth="1"/>
  </cols>
  <sheetData>
    <row r="1" spans="1:12" ht="42" customHeight="1">
      <c r="A1" s="261" t="s">
        <v>114</v>
      </c>
      <c r="B1" s="261"/>
      <c r="C1" s="261"/>
      <c r="D1" s="261"/>
      <c r="E1" s="261"/>
      <c r="F1" s="261"/>
      <c r="G1" s="261"/>
      <c r="H1" s="261"/>
      <c r="I1" s="261"/>
      <c r="J1" s="261"/>
      <c r="K1" s="261"/>
      <c r="L1" s="10"/>
    </row>
    <row r="2" spans="1:12" ht="44.25" customHeight="1">
      <c r="A2" s="261" t="s">
        <v>115</v>
      </c>
      <c r="B2" s="261"/>
      <c r="C2" s="261"/>
      <c r="D2" s="261"/>
      <c r="E2" s="261"/>
      <c r="F2" s="261"/>
      <c r="G2" s="261"/>
      <c r="H2" s="261"/>
      <c r="I2" s="261"/>
      <c r="J2" s="261"/>
      <c r="K2" s="261"/>
      <c r="L2" s="10"/>
    </row>
    <row r="3" spans="1:12" ht="27.75" customHeight="1" thickBot="1">
      <c r="A3" s="11"/>
      <c r="B3" s="12">
        <v>40248</v>
      </c>
      <c r="C3" s="13"/>
      <c r="D3" s="14"/>
      <c r="E3" s="14"/>
      <c r="F3" s="15"/>
      <c r="G3" s="248" t="s">
        <v>27</v>
      </c>
      <c r="H3" s="16"/>
      <c r="I3" s="262" t="s">
        <v>116</v>
      </c>
      <c r="J3" s="262"/>
      <c r="K3" s="263"/>
      <c r="L3" s="17"/>
    </row>
    <row r="4" spans="1:12" ht="19.5" customHeight="1" thickBot="1">
      <c r="A4" s="11"/>
      <c r="B4" s="264"/>
      <c r="C4" s="264"/>
      <c r="D4" s="264"/>
      <c r="E4" s="264"/>
      <c r="F4" s="264"/>
      <c r="G4" s="264"/>
      <c r="H4" s="18"/>
      <c r="I4" s="262"/>
      <c r="J4" s="262"/>
      <c r="K4" s="263"/>
      <c r="L4" s="17"/>
    </row>
    <row r="5" spans="1:41" ht="22.5" customHeight="1">
      <c r="A5" s="265"/>
      <c r="B5" s="265"/>
      <c r="C5" s="265"/>
      <c r="D5" s="265"/>
      <c r="E5" s="266"/>
      <c r="F5" s="266"/>
      <c r="G5" s="266"/>
      <c r="H5" s="266"/>
      <c r="I5" s="266"/>
      <c r="J5" s="19"/>
      <c r="K5" s="20" t="s">
        <v>117</v>
      </c>
      <c r="L5" s="21"/>
      <c r="M5" s="22"/>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86" t="s">
        <v>118</v>
      </c>
    </row>
    <row r="6" spans="1:41" ht="37.5" customHeight="1">
      <c r="A6" s="267" t="s">
        <v>119</v>
      </c>
      <c r="B6" s="267"/>
      <c r="C6" s="267"/>
      <c r="D6" s="268" t="s">
        <v>120</v>
      </c>
      <c r="E6" s="269" t="s">
        <v>121</v>
      </c>
      <c r="F6" s="269"/>
      <c r="G6" s="270" t="s">
        <v>122</v>
      </c>
      <c r="H6" s="271" t="s">
        <v>123</v>
      </c>
      <c r="I6" s="272" t="s">
        <v>124</v>
      </c>
      <c r="J6" s="273">
        <v>2009</v>
      </c>
      <c r="K6" s="274">
        <v>2010</v>
      </c>
      <c r="L6" s="23"/>
      <c r="M6" s="285" t="s">
        <v>125</v>
      </c>
      <c r="N6" s="285" t="s">
        <v>126</v>
      </c>
      <c r="O6" s="284" t="s">
        <v>127</v>
      </c>
      <c r="P6" s="284" t="s">
        <v>128</v>
      </c>
      <c r="Q6" s="284" t="s">
        <v>129</v>
      </c>
      <c r="R6" s="284" t="s">
        <v>130</v>
      </c>
      <c r="S6" s="284" t="s">
        <v>130</v>
      </c>
      <c r="T6" s="284" t="s">
        <v>130</v>
      </c>
      <c r="U6" s="284" t="s">
        <v>130</v>
      </c>
      <c r="V6" s="284" t="s">
        <v>130</v>
      </c>
      <c r="W6" s="284" t="s">
        <v>130</v>
      </c>
      <c r="X6" s="284" t="s">
        <v>130</v>
      </c>
      <c r="Y6" s="284" t="s">
        <v>130</v>
      </c>
      <c r="Z6" s="284" t="s">
        <v>130</v>
      </c>
      <c r="AA6" s="284" t="s">
        <v>130</v>
      </c>
      <c r="AB6" s="284" t="s">
        <v>130</v>
      </c>
      <c r="AC6" s="284" t="s">
        <v>130</v>
      </c>
      <c r="AD6" s="284" t="s">
        <v>130</v>
      </c>
      <c r="AE6" s="284" t="s">
        <v>130</v>
      </c>
      <c r="AF6" s="284" t="s">
        <v>130</v>
      </c>
      <c r="AG6" s="284" t="s">
        <v>130</v>
      </c>
      <c r="AH6" s="284" t="s">
        <v>130</v>
      </c>
      <c r="AI6" s="284" t="s">
        <v>130</v>
      </c>
      <c r="AJ6" s="284" t="s">
        <v>130</v>
      </c>
      <c r="AK6" s="284" t="s">
        <v>130</v>
      </c>
      <c r="AL6" s="284" t="s">
        <v>130</v>
      </c>
      <c r="AM6" s="284" t="s">
        <v>130</v>
      </c>
      <c r="AN6" s="284" t="s">
        <v>130</v>
      </c>
      <c r="AO6" s="286"/>
    </row>
    <row r="7" spans="1:41" ht="58.5" customHeight="1">
      <c r="A7" s="275" t="s">
        <v>131</v>
      </c>
      <c r="B7" s="275"/>
      <c r="C7" s="24" t="s">
        <v>132</v>
      </c>
      <c r="D7" s="268"/>
      <c r="E7" s="269"/>
      <c r="F7" s="269"/>
      <c r="G7" s="270"/>
      <c r="H7" s="271"/>
      <c r="I7" s="272"/>
      <c r="J7" s="273"/>
      <c r="K7" s="274"/>
      <c r="L7" s="23"/>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6"/>
    </row>
    <row r="8" spans="1:41" ht="58.5" customHeight="1">
      <c r="A8" s="276" t="s">
        <v>133</v>
      </c>
      <c r="B8" s="276"/>
      <c r="C8" s="276"/>
      <c r="D8" s="276"/>
      <c r="E8" s="276"/>
      <c r="F8" s="276"/>
      <c r="G8" s="276"/>
      <c r="H8" s="276"/>
      <c r="I8" s="276"/>
      <c r="J8" s="276"/>
      <c r="K8" s="276"/>
      <c r="L8" s="26"/>
      <c r="M8" s="25" t="s">
        <v>134</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row>
    <row r="9" spans="1:41" s="36" customFormat="1" ht="139.5">
      <c r="A9" s="201">
        <v>1</v>
      </c>
      <c r="B9" s="27" t="s">
        <v>135</v>
      </c>
      <c r="C9" s="27" t="s">
        <v>135</v>
      </c>
      <c r="D9" s="28" t="s">
        <v>136</v>
      </c>
      <c r="E9" s="202" t="s">
        <v>137</v>
      </c>
      <c r="F9" s="202" t="s">
        <v>138</v>
      </c>
      <c r="G9" s="30" t="s">
        <v>139</v>
      </c>
      <c r="H9" s="31" t="s">
        <v>140</v>
      </c>
      <c r="I9" s="32">
        <v>220000</v>
      </c>
      <c r="J9" s="33"/>
      <c r="K9" s="203">
        <v>220000</v>
      </c>
      <c r="L9" s="35">
        <v>1</v>
      </c>
      <c r="M9" s="34">
        <v>220000</v>
      </c>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f aca="true" t="shared" si="0" ref="AO9:AO43">SUM(M9:AN9)</f>
        <v>220000</v>
      </c>
    </row>
    <row r="10" spans="1:41" s="43" customFormat="1" ht="93">
      <c r="A10" s="201">
        <v>2</v>
      </c>
      <c r="B10" s="27" t="s">
        <v>135</v>
      </c>
      <c r="C10" s="27" t="s">
        <v>135</v>
      </c>
      <c r="D10" s="28" t="s">
        <v>136</v>
      </c>
      <c r="E10" s="202" t="s">
        <v>137</v>
      </c>
      <c r="F10" s="202" t="s">
        <v>141</v>
      </c>
      <c r="G10" s="58" t="s">
        <v>142</v>
      </c>
      <c r="H10" s="31" t="s">
        <v>140</v>
      </c>
      <c r="I10" s="204">
        <v>175495</v>
      </c>
      <c r="J10" s="33"/>
      <c r="K10" s="203">
        <v>175495</v>
      </c>
      <c r="L10" s="42">
        <f>1+L9</f>
        <v>2</v>
      </c>
      <c r="M10" s="34">
        <v>175495</v>
      </c>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f t="shared" si="0"/>
        <v>175495</v>
      </c>
    </row>
    <row r="11" spans="1:41" s="36" customFormat="1" ht="139.5">
      <c r="A11" s="201">
        <v>3</v>
      </c>
      <c r="B11" s="57" t="s">
        <v>143</v>
      </c>
      <c r="C11" s="57" t="s">
        <v>144</v>
      </c>
      <c r="D11" s="57" t="s">
        <v>145</v>
      </c>
      <c r="E11" s="57" t="s">
        <v>146</v>
      </c>
      <c r="F11" s="202" t="s">
        <v>147</v>
      </c>
      <c r="G11" s="73" t="s">
        <v>148</v>
      </c>
      <c r="H11" s="205" t="s">
        <v>140</v>
      </c>
      <c r="I11" s="206">
        <v>700000</v>
      </c>
      <c r="J11" s="207"/>
      <c r="K11" s="203">
        <v>700000</v>
      </c>
      <c r="L11" s="42">
        <f aca="true" t="shared" si="1" ref="L11:L76">1+L10</f>
        <v>3</v>
      </c>
      <c r="M11" s="34">
        <v>700000</v>
      </c>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f t="shared" si="0"/>
        <v>700000</v>
      </c>
    </row>
    <row r="12" spans="1:41" s="36" customFormat="1" ht="139.5">
      <c r="A12" s="201">
        <v>4</v>
      </c>
      <c r="B12" s="27" t="s">
        <v>149</v>
      </c>
      <c r="C12" s="27" t="s">
        <v>149</v>
      </c>
      <c r="D12" s="28" t="s">
        <v>136</v>
      </c>
      <c r="E12" s="202" t="s">
        <v>137</v>
      </c>
      <c r="F12" s="202" t="s">
        <v>150</v>
      </c>
      <c r="G12" s="30" t="s">
        <v>139</v>
      </c>
      <c r="H12" s="31" t="s">
        <v>140</v>
      </c>
      <c r="I12" s="32">
        <v>706000</v>
      </c>
      <c r="J12" s="33"/>
      <c r="K12" s="203">
        <v>706000</v>
      </c>
      <c r="L12" s="42">
        <f t="shared" si="1"/>
        <v>4</v>
      </c>
      <c r="M12" s="34">
        <v>706000</v>
      </c>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f t="shared" si="0"/>
        <v>706000</v>
      </c>
    </row>
    <row r="13" spans="1:41" s="36" customFormat="1" ht="164.25" customHeight="1">
      <c r="A13" s="201">
        <v>5</v>
      </c>
      <c r="B13" s="208" t="s">
        <v>151</v>
      </c>
      <c r="C13" s="208" t="s">
        <v>151</v>
      </c>
      <c r="D13" s="28" t="s">
        <v>152</v>
      </c>
      <c r="E13" s="202" t="s">
        <v>137</v>
      </c>
      <c r="F13" s="202" t="s">
        <v>153</v>
      </c>
      <c r="G13" s="73" t="s">
        <v>154</v>
      </c>
      <c r="H13" s="31" t="s">
        <v>140</v>
      </c>
      <c r="I13" s="204">
        <v>53165</v>
      </c>
      <c r="J13" s="33">
        <v>20968</v>
      </c>
      <c r="K13" s="203">
        <v>32197</v>
      </c>
      <c r="L13" s="42">
        <f t="shared" si="1"/>
        <v>5</v>
      </c>
      <c r="M13" s="34">
        <v>32197</v>
      </c>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f t="shared" si="0"/>
        <v>32197</v>
      </c>
    </row>
    <row r="14" spans="1:41" s="36" customFormat="1" ht="139.5">
      <c r="A14" s="201">
        <v>6</v>
      </c>
      <c r="B14" s="27" t="s">
        <v>151</v>
      </c>
      <c r="C14" s="27" t="s">
        <v>151</v>
      </c>
      <c r="D14" s="28" t="s">
        <v>136</v>
      </c>
      <c r="E14" s="202" t="s">
        <v>137</v>
      </c>
      <c r="F14" s="202" t="s">
        <v>155</v>
      </c>
      <c r="G14" s="30" t="s">
        <v>139</v>
      </c>
      <c r="H14" s="31" t="s">
        <v>140</v>
      </c>
      <c r="I14" s="32">
        <f>619000+15000+25000</f>
        <v>659000</v>
      </c>
      <c r="J14" s="33"/>
      <c r="K14" s="203">
        <f>I14</f>
        <v>659000</v>
      </c>
      <c r="L14" s="42">
        <f t="shared" si="1"/>
        <v>6</v>
      </c>
      <c r="M14" s="34">
        <v>619000</v>
      </c>
      <c r="N14" s="34">
        <v>15000</v>
      </c>
      <c r="O14" s="34">
        <v>25000</v>
      </c>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f t="shared" si="0"/>
        <v>659000</v>
      </c>
    </row>
    <row r="15" spans="1:41" s="36" customFormat="1" ht="93">
      <c r="A15" s="201">
        <v>7</v>
      </c>
      <c r="B15" s="208" t="s">
        <v>151</v>
      </c>
      <c r="C15" s="208" t="s">
        <v>151</v>
      </c>
      <c r="D15" s="28" t="s">
        <v>145</v>
      </c>
      <c r="E15" s="202" t="s">
        <v>137</v>
      </c>
      <c r="F15" s="202" t="s">
        <v>156</v>
      </c>
      <c r="G15" s="73" t="s">
        <v>157</v>
      </c>
      <c r="H15" s="31" t="s">
        <v>140</v>
      </c>
      <c r="I15" s="204">
        <v>114224</v>
      </c>
      <c r="J15" s="33"/>
      <c r="K15" s="203">
        <v>114224</v>
      </c>
      <c r="L15" s="42">
        <f t="shared" si="1"/>
        <v>7</v>
      </c>
      <c r="M15" s="34">
        <v>114224</v>
      </c>
      <c r="N15" s="49">
        <v>-2720</v>
      </c>
      <c r="O15" s="34">
        <v>2720</v>
      </c>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f t="shared" si="0"/>
        <v>114224</v>
      </c>
    </row>
    <row r="16" spans="1:41" s="36" customFormat="1" ht="124.5" customHeight="1" thickBot="1">
      <c r="A16" s="209">
        <v>8</v>
      </c>
      <c r="B16" s="166" t="s">
        <v>158</v>
      </c>
      <c r="C16" s="166" t="s">
        <v>158</v>
      </c>
      <c r="D16" s="167" t="s">
        <v>136</v>
      </c>
      <c r="E16" s="210" t="s">
        <v>137</v>
      </c>
      <c r="F16" s="210" t="s">
        <v>159</v>
      </c>
      <c r="G16" s="168" t="s">
        <v>139</v>
      </c>
      <c r="H16" s="169" t="s">
        <v>140</v>
      </c>
      <c r="I16" s="170">
        <v>489000</v>
      </c>
      <c r="J16" s="171"/>
      <c r="K16" s="211">
        <v>489000</v>
      </c>
      <c r="L16" s="42">
        <f t="shared" si="1"/>
        <v>8</v>
      </c>
      <c r="M16" s="34">
        <v>489000</v>
      </c>
      <c r="N16" s="49">
        <v>-34983</v>
      </c>
      <c r="O16" s="34">
        <v>34983</v>
      </c>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f t="shared" si="0"/>
        <v>489000</v>
      </c>
    </row>
    <row r="17" spans="1:41" s="36" customFormat="1" ht="49.5" customHeight="1">
      <c r="A17" s="160"/>
      <c r="B17" s="160"/>
      <c r="C17" s="160"/>
      <c r="D17" s="161"/>
      <c r="E17" s="184"/>
      <c r="F17" s="184"/>
      <c r="G17" s="162"/>
      <c r="H17" s="163"/>
      <c r="I17" s="164"/>
      <c r="J17" s="165"/>
      <c r="K17" s="165"/>
      <c r="L17" s="42"/>
      <c r="M17" s="34"/>
      <c r="N17" s="49"/>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row>
    <row r="18" spans="1:41" s="43" customFormat="1" ht="139.5">
      <c r="A18" s="212">
        <v>9</v>
      </c>
      <c r="B18" s="83" t="s">
        <v>160</v>
      </c>
      <c r="C18" s="83" t="s">
        <v>160</v>
      </c>
      <c r="D18" s="84" t="s">
        <v>136</v>
      </c>
      <c r="E18" s="213" t="s">
        <v>137</v>
      </c>
      <c r="F18" s="213" t="s">
        <v>161</v>
      </c>
      <c r="G18" s="85" t="s">
        <v>139</v>
      </c>
      <c r="H18" s="159" t="s">
        <v>140</v>
      </c>
      <c r="I18" s="86">
        <v>295000</v>
      </c>
      <c r="J18" s="87"/>
      <c r="K18" s="214">
        <v>295000</v>
      </c>
      <c r="L18" s="42">
        <f t="shared" si="1"/>
        <v>1</v>
      </c>
      <c r="M18" s="34">
        <v>295000</v>
      </c>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f t="shared" si="0"/>
        <v>295000</v>
      </c>
    </row>
    <row r="19" spans="1:41" s="43" customFormat="1" ht="139.5">
      <c r="A19" s="201">
        <v>10</v>
      </c>
      <c r="B19" s="50" t="s">
        <v>162</v>
      </c>
      <c r="C19" s="50" t="s">
        <v>162</v>
      </c>
      <c r="D19" s="51" t="s">
        <v>136</v>
      </c>
      <c r="E19" s="215" t="s">
        <v>137</v>
      </c>
      <c r="F19" s="215" t="s">
        <v>163</v>
      </c>
      <c r="G19" s="52" t="s">
        <v>139</v>
      </c>
      <c r="H19" s="31" t="s">
        <v>140</v>
      </c>
      <c r="I19" s="53">
        <v>634000</v>
      </c>
      <c r="J19" s="54"/>
      <c r="K19" s="216">
        <v>634000</v>
      </c>
      <c r="L19" s="42">
        <f t="shared" si="1"/>
        <v>2</v>
      </c>
      <c r="M19" s="55">
        <v>634000</v>
      </c>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34">
        <f t="shared" si="0"/>
        <v>634000</v>
      </c>
    </row>
    <row r="20" spans="1:41" s="43" customFormat="1" ht="116.25">
      <c r="A20" s="201">
        <v>11</v>
      </c>
      <c r="B20" s="217" t="s">
        <v>164</v>
      </c>
      <c r="C20" s="84" t="s">
        <v>164</v>
      </c>
      <c r="D20" s="84" t="s">
        <v>152</v>
      </c>
      <c r="E20" s="213" t="s">
        <v>137</v>
      </c>
      <c r="F20" s="213" t="s">
        <v>165</v>
      </c>
      <c r="G20" s="181" t="s">
        <v>166</v>
      </c>
      <c r="H20" s="31" t="s">
        <v>140</v>
      </c>
      <c r="I20" s="218">
        <v>189916</v>
      </c>
      <c r="J20" s="87">
        <v>126784</v>
      </c>
      <c r="K20" s="219">
        <v>63132</v>
      </c>
      <c r="L20" s="42">
        <f t="shared" si="1"/>
        <v>3</v>
      </c>
      <c r="M20" s="56">
        <v>63132</v>
      </c>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34">
        <f t="shared" si="0"/>
        <v>63132</v>
      </c>
    </row>
    <row r="21" spans="1:41" s="36" customFormat="1" ht="121.5" customHeight="1">
      <c r="A21" s="201">
        <v>12</v>
      </c>
      <c r="B21" s="27" t="s">
        <v>164</v>
      </c>
      <c r="C21" s="27" t="s">
        <v>164</v>
      </c>
      <c r="D21" s="28" t="s">
        <v>136</v>
      </c>
      <c r="E21" s="202" t="s">
        <v>137</v>
      </c>
      <c r="F21" s="202" t="s">
        <v>167</v>
      </c>
      <c r="G21" s="30" t="s">
        <v>139</v>
      </c>
      <c r="H21" s="31" t="s">
        <v>140</v>
      </c>
      <c r="I21" s="32">
        <v>705000</v>
      </c>
      <c r="J21" s="33" t="s">
        <v>168</v>
      </c>
      <c r="K21" s="203">
        <v>705000</v>
      </c>
      <c r="L21" s="42">
        <f t="shared" si="1"/>
        <v>4</v>
      </c>
      <c r="M21" s="34">
        <v>705000</v>
      </c>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f t="shared" si="0"/>
        <v>705000</v>
      </c>
    </row>
    <row r="22" spans="1:41" s="43" customFormat="1" ht="93">
      <c r="A22" s="201">
        <v>13</v>
      </c>
      <c r="B22" s="57" t="s">
        <v>164</v>
      </c>
      <c r="C22" s="57" t="s">
        <v>164</v>
      </c>
      <c r="D22" s="28" t="s">
        <v>152</v>
      </c>
      <c r="E22" s="202" t="s">
        <v>137</v>
      </c>
      <c r="F22" s="202" t="s">
        <v>169</v>
      </c>
      <c r="G22" s="220" t="s">
        <v>170</v>
      </c>
      <c r="H22" s="31" t="s">
        <v>140</v>
      </c>
      <c r="I22" s="204">
        <v>166474</v>
      </c>
      <c r="J22" s="33"/>
      <c r="K22" s="203">
        <v>166474</v>
      </c>
      <c r="L22" s="42">
        <f t="shared" si="1"/>
        <v>5</v>
      </c>
      <c r="M22" s="34">
        <v>166474</v>
      </c>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f t="shared" si="0"/>
        <v>166474</v>
      </c>
    </row>
    <row r="23" spans="1:41" s="43" customFormat="1" ht="186" customHeight="1">
      <c r="A23" s="201">
        <v>14</v>
      </c>
      <c r="B23" s="57" t="s">
        <v>164</v>
      </c>
      <c r="C23" s="57" t="s">
        <v>164</v>
      </c>
      <c r="D23" s="28" t="s">
        <v>152</v>
      </c>
      <c r="E23" s="202" t="s">
        <v>137</v>
      </c>
      <c r="F23" s="57">
        <v>3110</v>
      </c>
      <c r="G23" s="58" t="s">
        <v>171</v>
      </c>
      <c r="H23" s="31" t="s">
        <v>140</v>
      </c>
      <c r="I23" s="204">
        <v>47132</v>
      </c>
      <c r="J23" s="33"/>
      <c r="K23" s="203">
        <v>47132</v>
      </c>
      <c r="L23" s="42">
        <f t="shared" si="1"/>
        <v>6</v>
      </c>
      <c r="M23" s="59">
        <v>47132</v>
      </c>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34">
        <f t="shared" si="0"/>
        <v>47132</v>
      </c>
    </row>
    <row r="24" spans="1:41" s="67" customFormat="1" ht="101.25" customHeight="1">
      <c r="A24" s="201">
        <v>15</v>
      </c>
      <c r="B24" s="57" t="s">
        <v>172</v>
      </c>
      <c r="C24" s="57" t="s">
        <v>172</v>
      </c>
      <c r="D24" s="57" t="s">
        <v>152</v>
      </c>
      <c r="E24" s="57" t="s">
        <v>146</v>
      </c>
      <c r="F24" s="202" t="s">
        <v>173</v>
      </c>
      <c r="G24" s="68" t="s">
        <v>174</v>
      </c>
      <c r="H24" s="31" t="s">
        <v>140</v>
      </c>
      <c r="I24" s="69">
        <v>675710</v>
      </c>
      <c r="J24" s="70"/>
      <c r="K24" s="221">
        <v>675710</v>
      </c>
      <c r="L24" s="42">
        <f t="shared" si="1"/>
        <v>7</v>
      </c>
      <c r="M24" s="64">
        <v>2326413</v>
      </c>
      <c r="N24" s="65">
        <v>-1650703</v>
      </c>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6">
        <f t="shared" si="0"/>
        <v>675710</v>
      </c>
    </row>
    <row r="25" spans="1:41" s="36" customFormat="1" ht="198" customHeight="1" thickBot="1">
      <c r="A25" s="209">
        <v>16</v>
      </c>
      <c r="B25" s="172" t="s">
        <v>172</v>
      </c>
      <c r="C25" s="172" t="s">
        <v>172</v>
      </c>
      <c r="D25" s="172" t="s">
        <v>152</v>
      </c>
      <c r="E25" s="172" t="s">
        <v>146</v>
      </c>
      <c r="F25" s="210" t="s">
        <v>175</v>
      </c>
      <c r="G25" s="173" t="s">
        <v>176</v>
      </c>
      <c r="H25" s="169" t="s">
        <v>140</v>
      </c>
      <c r="I25" s="174">
        <v>2200000</v>
      </c>
      <c r="J25" s="175"/>
      <c r="K25" s="222">
        <v>2200000</v>
      </c>
      <c r="L25" s="42">
        <f t="shared" si="1"/>
        <v>8</v>
      </c>
      <c r="M25" s="63">
        <v>2200000</v>
      </c>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34">
        <f t="shared" si="0"/>
        <v>2200000</v>
      </c>
    </row>
    <row r="26" spans="1:41" s="36" customFormat="1" ht="23.25">
      <c r="A26" s="160"/>
      <c r="B26" s="176"/>
      <c r="C26" s="176"/>
      <c r="D26" s="176"/>
      <c r="E26" s="176"/>
      <c r="F26" s="184"/>
      <c r="G26" s="177"/>
      <c r="H26" s="163"/>
      <c r="I26" s="178"/>
      <c r="J26" s="179"/>
      <c r="K26" s="178"/>
      <c r="L26" s="42"/>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34"/>
    </row>
    <row r="27" spans="1:41" s="36" customFormat="1" ht="69.75">
      <c r="A27" s="83">
        <v>17</v>
      </c>
      <c r="B27" s="83" t="s">
        <v>177</v>
      </c>
      <c r="C27" s="83" t="s">
        <v>177</v>
      </c>
      <c r="D27" s="84" t="s">
        <v>136</v>
      </c>
      <c r="E27" s="213" t="s">
        <v>146</v>
      </c>
      <c r="F27" s="213" t="s">
        <v>178</v>
      </c>
      <c r="G27" s="85" t="s">
        <v>179</v>
      </c>
      <c r="H27" s="223" t="s">
        <v>180</v>
      </c>
      <c r="I27" s="218">
        <v>256468</v>
      </c>
      <c r="J27" s="87"/>
      <c r="K27" s="214">
        <f>I27</f>
        <v>256468</v>
      </c>
      <c r="L27" s="42">
        <f t="shared" si="1"/>
        <v>1</v>
      </c>
      <c r="M27" s="63">
        <v>256468</v>
      </c>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34">
        <f t="shared" si="0"/>
        <v>256468</v>
      </c>
    </row>
    <row r="28" spans="1:41" s="36" customFormat="1" ht="46.5">
      <c r="A28" s="27">
        <v>18</v>
      </c>
      <c r="B28" s="27" t="s">
        <v>177</v>
      </c>
      <c r="C28" s="27" t="s">
        <v>177</v>
      </c>
      <c r="D28" s="28" t="s">
        <v>136</v>
      </c>
      <c r="E28" s="202" t="s">
        <v>146</v>
      </c>
      <c r="F28" s="202" t="s">
        <v>181</v>
      </c>
      <c r="G28" s="30" t="s">
        <v>182</v>
      </c>
      <c r="H28" s="205" t="s">
        <v>180</v>
      </c>
      <c r="I28" s="204">
        <v>700000</v>
      </c>
      <c r="J28" s="33"/>
      <c r="K28" s="203">
        <f>I28</f>
        <v>700000</v>
      </c>
      <c r="L28" s="42">
        <f t="shared" si="1"/>
        <v>2</v>
      </c>
      <c r="M28" s="63">
        <v>700000</v>
      </c>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34">
        <f t="shared" si="0"/>
        <v>700000</v>
      </c>
    </row>
    <row r="29" spans="1:41" s="36" customFormat="1" ht="209.25" customHeight="1">
      <c r="A29" s="201">
        <v>19</v>
      </c>
      <c r="B29" s="57" t="s">
        <v>177</v>
      </c>
      <c r="C29" s="57" t="s">
        <v>183</v>
      </c>
      <c r="D29" s="57" t="s">
        <v>152</v>
      </c>
      <c r="E29" s="57" t="s">
        <v>146</v>
      </c>
      <c r="F29" s="202" t="s">
        <v>184</v>
      </c>
      <c r="G29" s="68" t="s">
        <v>185</v>
      </c>
      <c r="H29" s="31" t="s">
        <v>140</v>
      </c>
      <c r="I29" s="69">
        <v>350000</v>
      </c>
      <c r="J29" s="70">
        <v>100000</v>
      </c>
      <c r="K29" s="221">
        <v>250000</v>
      </c>
      <c r="L29" s="42">
        <f t="shared" si="1"/>
        <v>3</v>
      </c>
      <c r="M29" s="63">
        <v>100000</v>
      </c>
      <c r="N29" s="63">
        <v>150000</v>
      </c>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34">
        <f t="shared" si="0"/>
        <v>250000</v>
      </c>
    </row>
    <row r="30" spans="1:41" s="36" customFormat="1" ht="116.25">
      <c r="A30" s="201">
        <v>20</v>
      </c>
      <c r="B30" s="208" t="s">
        <v>177</v>
      </c>
      <c r="C30" s="208" t="s">
        <v>177</v>
      </c>
      <c r="D30" s="28" t="s">
        <v>152</v>
      </c>
      <c r="E30" s="202" t="s">
        <v>146</v>
      </c>
      <c r="F30" s="202" t="s">
        <v>186</v>
      </c>
      <c r="G30" s="73" t="s">
        <v>187</v>
      </c>
      <c r="H30" s="31" t="s">
        <v>140</v>
      </c>
      <c r="I30" s="69">
        <v>15500</v>
      </c>
      <c r="J30" s="33"/>
      <c r="K30" s="203">
        <v>15500</v>
      </c>
      <c r="L30" s="42">
        <f t="shared" si="1"/>
        <v>4</v>
      </c>
      <c r="M30" s="34">
        <v>15500</v>
      </c>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f t="shared" si="0"/>
        <v>15500</v>
      </c>
    </row>
    <row r="31" spans="1:41" s="36" customFormat="1" ht="139.5">
      <c r="A31" s="201">
        <v>21</v>
      </c>
      <c r="B31" s="57" t="s">
        <v>177</v>
      </c>
      <c r="C31" s="57" t="s">
        <v>183</v>
      </c>
      <c r="D31" s="57" t="s">
        <v>152</v>
      </c>
      <c r="E31" s="57" t="s">
        <v>146</v>
      </c>
      <c r="F31" s="202" t="s">
        <v>188</v>
      </c>
      <c r="G31" s="68" t="s">
        <v>189</v>
      </c>
      <c r="H31" s="31" t="s">
        <v>140</v>
      </c>
      <c r="I31" s="69">
        <v>30000</v>
      </c>
      <c r="J31" s="70"/>
      <c r="K31" s="221">
        <v>30000</v>
      </c>
      <c r="L31" s="42">
        <f t="shared" si="1"/>
        <v>5</v>
      </c>
      <c r="M31" s="63">
        <v>30000</v>
      </c>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34">
        <f t="shared" si="0"/>
        <v>30000</v>
      </c>
    </row>
    <row r="32" spans="1:41" s="43" customFormat="1" ht="116.25">
      <c r="A32" s="201">
        <v>22</v>
      </c>
      <c r="B32" s="27" t="s">
        <v>177</v>
      </c>
      <c r="C32" s="27" t="s">
        <v>177</v>
      </c>
      <c r="D32" s="28" t="s">
        <v>190</v>
      </c>
      <c r="E32" s="202" t="s">
        <v>146</v>
      </c>
      <c r="F32" s="202" t="s">
        <v>191</v>
      </c>
      <c r="G32" s="30" t="s">
        <v>192</v>
      </c>
      <c r="H32" s="31" t="s">
        <v>140</v>
      </c>
      <c r="I32" s="206">
        <v>250000</v>
      </c>
      <c r="J32" s="33"/>
      <c r="K32" s="203">
        <v>250000</v>
      </c>
      <c r="L32" s="42">
        <f t="shared" si="1"/>
        <v>6</v>
      </c>
      <c r="M32" s="34">
        <v>250000</v>
      </c>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f t="shared" si="0"/>
        <v>250000</v>
      </c>
    </row>
    <row r="33" spans="1:41" s="43" customFormat="1" ht="93">
      <c r="A33" s="201">
        <v>23</v>
      </c>
      <c r="B33" s="28" t="s">
        <v>177</v>
      </c>
      <c r="C33" s="28" t="s">
        <v>177</v>
      </c>
      <c r="D33" s="28" t="s">
        <v>193</v>
      </c>
      <c r="E33" s="202" t="s">
        <v>146</v>
      </c>
      <c r="F33" s="202" t="s">
        <v>194</v>
      </c>
      <c r="G33" s="58" t="s">
        <v>195</v>
      </c>
      <c r="H33" s="205" t="s">
        <v>180</v>
      </c>
      <c r="I33" s="204">
        <v>500000</v>
      </c>
      <c r="J33" s="33"/>
      <c r="K33" s="203">
        <v>500000</v>
      </c>
      <c r="L33" s="42">
        <f t="shared" si="1"/>
        <v>7</v>
      </c>
      <c r="M33" s="34">
        <v>500000</v>
      </c>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f t="shared" si="0"/>
        <v>500000</v>
      </c>
    </row>
    <row r="34" spans="1:41" s="72" customFormat="1" ht="69.75">
      <c r="A34" s="201">
        <v>24</v>
      </c>
      <c r="B34" s="57" t="s">
        <v>196</v>
      </c>
      <c r="C34" s="57" t="s">
        <v>177</v>
      </c>
      <c r="D34" s="28" t="s">
        <v>152</v>
      </c>
      <c r="E34" s="202" t="s">
        <v>146</v>
      </c>
      <c r="F34" s="57">
        <v>7609</v>
      </c>
      <c r="G34" s="73" t="s">
        <v>197</v>
      </c>
      <c r="H34" s="31" t="s">
        <v>140</v>
      </c>
      <c r="I34" s="204">
        <v>183980</v>
      </c>
      <c r="J34" s="33"/>
      <c r="K34" s="203">
        <v>183980</v>
      </c>
      <c r="L34" s="42">
        <f t="shared" si="1"/>
        <v>8</v>
      </c>
      <c r="M34" s="34">
        <v>183980</v>
      </c>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f t="shared" si="0"/>
        <v>183980</v>
      </c>
    </row>
    <row r="35" spans="1:41" s="72" customFormat="1" ht="116.25">
      <c r="A35" s="201">
        <v>25</v>
      </c>
      <c r="B35" s="57" t="s">
        <v>198</v>
      </c>
      <c r="C35" s="57" t="s">
        <v>199</v>
      </c>
      <c r="D35" s="28" t="s">
        <v>190</v>
      </c>
      <c r="E35" s="202" t="s">
        <v>200</v>
      </c>
      <c r="F35" s="57">
        <v>3610</v>
      </c>
      <c r="G35" s="58" t="s">
        <v>201</v>
      </c>
      <c r="H35" s="31" t="s">
        <v>140</v>
      </c>
      <c r="I35" s="204">
        <v>196000</v>
      </c>
      <c r="J35" s="33"/>
      <c r="K35" s="203">
        <v>196000</v>
      </c>
      <c r="L35" s="42">
        <f t="shared" si="1"/>
        <v>9</v>
      </c>
      <c r="M35" s="34">
        <v>196000</v>
      </c>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f t="shared" si="0"/>
        <v>196000</v>
      </c>
    </row>
    <row r="36" spans="1:41" s="36" customFormat="1" ht="140.25" thickBot="1">
      <c r="A36" s="209">
        <v>26</v>
      </c>
      <c r="B36" s="172" t="s">
        <v>183</v>
      </c>
      <c r="C36" s="172" t="s">
        <v>172</v>
      </c>
      <c r="D36" s="172" t="s">
        <v>152</v>
      </c>
      <c r="E36" s="172" t="s">
        <v>146</v>
      </c>
      <c r="F36" s="210" t="s">
        <v>156</v>
      </c>
      <c r="G36" s="173" t="s">
        <v>202</v>
      </c>
      <c r="H36" s="169" t="s">
        <v>140</v>
      </c>
      <c r="I36" s="174">
        <v>3500000</v>
      </c>
      <c r="J36" s="175"/>
      <c r="K36" s="222">
        <v>3500000</v>
      </c>
      <c r="L36" s="42">
        <f t="shared" si="1"/>
        <v>10</v>
      </c>
      <c r="M36" s="63">
        <v>3500000</v>
      </c>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34">
        <f t="shared" si="0"/>
        <v>3500000</v>
      </c>
    </row>
    <row r="37" spans="1:41" s="36" customFormat="1" ht="23.25">
      <c r="A37" s="160"/>
      <c r="B37" s="176"/>
      <c r="C37" s="176"/>
      <c r="D37" s="176"/>
      <c r="E37" s="176"/>
      <c r="F37" s="184"/>
      <c r="G37" s="177"/>
      <c r="H37" s="163"/>
      <c r="I37" s="178"/>
      <c r="J37" s="179"/>
      <c r="K37" s="178"/>
      <c r="L37" s="42"/>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34"/>
    </row>
    <row r="38" spans="1:41" s="36" customFormat="1" ht="93">
      <c r="A38" s="212">
        <v>27</v>
      </c>
      <c r="B38" s="180" t="s">
        <v>203</v>
      </c>
      <c r="C38" s="180" t="s">
        <v>183</v>
      </c>
      <c r="D38" s="180" t="s">
        <v>204</v>
      </c>
      <c r="E38" s="180" t="s">
        <v>205</v>
      </c>
      <c r="F38" s="224" t="s">
        <v>205</v>
      </c>
      <c r="G38" s="181" t="s">
        <v>206</v>
      </c>
      <c r="H38" s="159" t="s">
        <v>140</v>
      </c>
      <c r="I38" s="182">
        <v>3141198</v>
      </c>
      <c r="J38" s="183"/>
      <c r="K38" s="225">
        <v>3141198</v>
      </c>
      <c r="L38" s="42">
        <f t="shared" si="1"/>
        <v>1</v>
      </c>
      <c r="M38" s="74">
        <v>3141198</v>
      </c>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34">
        <f t="shared" si="0"/>
        <v>3141198</v>
      </c>
    </row>
    <row r="39" spans="1:41" s="36" customFormat="1" ht="93">
      <c r="A39" s="201">
        <v>28</v>
      </c>
      <c r="B39" s="57" t="s">
        <v>203</v>
      </c>
      <c r="C39" s="57" t="s">
        <v>183</v>
      </c>
      <c r="D39" s="57" t="s">
        <v>204</v>
      </c>
      <c r="E39" s="57" t="s">
        <v>205</v>
      </c>
      <c r="F39" s="226" t="s">
        <v>205</v>
      </c>
      <c r="G39" s="73" t="s">
        <v>207</v>
      </c>
      <c r="H39" s="31" t="s">
        <v>140</v>
      </c>
      <c r="I39" s="206">
        <v>4468240</v>
      </c>
      <c r="J39" s="207"/>
      <c r="K39" s="227">
        <f>1500000+1498000+1470240</f>
        <v>4468240</v>
      </c>
      <c r="L39" s="42">
        <f t="shared" si="1"/>
        <v>2</v>
      </c>
      <c r="M39" s="74">
        <v>1500000</v>
      </c>
      <c r="N39" s="74">
        <v>1498000</v>
      </c>
      <c r="O39" s="74">
        <v>1470240</v>
      </c>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34">
        <f t="shared" si="0"/>
        <v>4468240</v>
      </c>
    </row>
    <row r="40" spans="1:41" s="43" customFormat="1" ht="93">
      <c r="A40" s="201">
        <v>29</v>
      </c>
      <c r="B40" s="27" t="s">
        <v>208</v>
      </c>
      <c r="C40" s="28" t="s">
        <v>208</v>
      </c>
      <c r="D40" s="28" t="s">
        <v>193</v>
      </c>
      <c r="E40" s="202" t="s">
        <v>137</v>
      </c>
      <c r="F40" s="202" t="s">
        <v>209</v>
      </c>
      <c r="G40" s="30" t="s">
        <v>210</v>
      </c>
      <c r="H40" s="31" t="s">
        <v>140</v>
      </c>
      <c r="I40" s="204">
        <v>170000</v>
      </c>
      <c r="J40" s="33"/>
      <c r="K40" s="203">
        <v>170000</v>
      </c>
      <c r="L40" s="42">
        <f t="shared" si="1"/>
        <v>3</v>
      </c>
      <c r="M40" s="34">
        <v>170000</v>
      </c>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f t="shared" si="0"/>
        <v>170000</v>
      </c>
    </row>
    <row r="41" spans="1:41" s="43" customFormat="1" ht="117.75" customHeight="1">
      <c r="A41" s="201">
        <v>30</v>
      </c>
      <c r="B41" s="27" t="s">
        <v>208</v>
      </c>
      <c r="C41" s="28" t="s">
        <v>208</v>
      </c>
      <c r="D41" s="28" t="s">
        <v>152</v>
      </c>
      <c r="E41" s="202" t="s">
        <v>137</v>
      </c>
      <c r="F41" s="202" t="s">
        <v>211</v>
      </c>
      <c r="G41" s="30" t="s">
        <v>212</v>
      </c>
      <c r="H41" s="31" t="s">
        <v>140</v>
      </c>
      <c r="I41" s="204">
        <v>10000000</v>
      </c>
      <c r="J41" s="33"/>
      <c r="K41" s="203"/>
      <c r="L41" s="42">
        <f t="shared" si="1"/>
        <v>4</v>
      </c>
      <c r="M41" s="34">
        <v>4500000</v>
      </c>
      <c r="N41" s="34">
        <v>2155000</v>
      </c>
      <c r="O41" s="49">
        <v>-10000</v>
      </c>
      <c r="P41" s="34">
        <v>10000</v>
      </c>
      <c r="Q41" s="34">
        <v>50000</v>
      </c>
      <c r="R41" s="34">
        <v>1945000</v>
      </c>
      <c r="S41" s="34">
        <v>1330000</v>
      </c>
      <c r="T41" s="34">
        <v>20000</v>
      </c>
      <c r="U41" s="49">
        <v>-140000</v>
      </c>
      <c r="V41" s="49">
        <v>-195000</v>
      </c>
      <c r="W41" s="49">
        <v>-185000</v>
      </c>
      <c r="X41" s="49">
        <v>-100000</v>
      </c>
      <c r="Y41" s="34">
        <v>100000</v>
      </c>
      <c r="Z41" s="34">
        <v>340000</v>
      </c>
      <c r="AA41" s="49">
        <v>-140000</v>
      </c>
      <c r="AB41" s="34">
        <v>140000</v>
      </c>
      <c r="AC41" s="34">
        <v>180000</v>
      </c>
      <c r="AD41" s="49">
        <v>-130000</v>
      </c>
      <c r="AE41" s="34">
        <v>130000</v>
      </c>
      <c r="AF41" s="49">
        <v>-161000</v>
      </c>
      <c r="AG41" s="49">
        <v>-110000</v>
      </c>
      <c r="AH41" s="34">
        <v>221000</v>
      </c>
      <c r="AI41" s="34">
        <v>50000</v>
      </c>
      <c r="AJ41" s="34"/>
      <c r="AK41" s="34"/>
      <c r="AL41" s="34"/>
      <c r="AM41" s="34"/>
      <c r="AN41" s="34"/>
      <c r="AO41" s="34">
        <f t="shared" si="0"/>
        <v>10000000</v>
      </c>
    </row>
    <row r="42" spans="1:41" s="72" customFormat="1" ht="116.25">
      <c r="A42" s="27">
        <v>31</v>
      </c>
      <c r="B42" s="57" t="s">
        <v>213</v>
      </c>
      <c r="C42" s="57" t="s">
        <v>213</v>
      </c>
      <c r="D42" s="57" t="s">
        <v>190</v>
      </c>
      <c r="E42" s="202" t="s">
        <v>146</v>
      </c>
      <c r="F42" s="202" t="s">
        <v>181</v>
      </c>
      <c r="G42" s="30" t="s">
        <v>214</v>
      </c>
      <c r="H42" s="205" t="s">
        <v>180</v>
      </c>
      <c r="I42" s="204">
        <v>95665</v>
      </c>
      <c r="J42" s="33"/>
      <c r="K42" s="203">
        <v>95665</v>
      </c>
      <c r="L42" s="42">
        <f t="shared" si="1"/>
        <v>5</v>
      </c>
      <c r="M42" s="34">
        <v>95665</v>
      </c>
      <c r="N42" s="34"/>
      <c r="O42" s="49"/>
      <c r="P42" s="34"/>
      <c r="Q42" s="34"/>
      <c r="R42" s="34"/>
      <c r="S42" s="34"/>
      <c r="T42" s="34"/>
      <c r="U42" s="49"/>
      <c r="V42" s="49"/>
      <c r="W42" s="49"/>
      <c r="X42" s="49"/>
      <c r="Y42" s="34"/>
      <c r="Z42" s="34"/>
      <c r="AA42" s="49"/>
      <c r="AB42" s="34"/>
      <c r="AC42" s="34"/>
      <c r="AD42" s="49"/>
      <c r="AE42" s="34"/>
      <c r="AF42" s="34"/>
      <c r="AG42" s="34"/>
      <c r="AH42" s="34"/>
      <c r="AI42" s="34"/>
      <c r="AJ42" s="34"/>
      <c r="AK42" s="34"/>
      <c r="AL42" s="34"/>
      <c r="AM42" s="34"/>
      <c r="AN42" s="34"/>
      <c r="AO42" s="34">
        <f t="shared" si="0"/>
        <v>95665</v>
      </c>
    </row>
    <row r="43" spans="1:41" s="43" customFormat="1" ht="117.75" customHeight="1">
      <c r="A43" s="201">
        <v>32</v>
      </c>
      <c r="B43" s="27" t="s">
        <v>215</v>
      </c>
      <c r="C43" s="27" t="s">
        <v>215</v>
      </c>
      <c r="D43" s="28" t="s">
        <v>193</v>
      </c>
      <c r="E43" s="202" t="s">
        <v>216</v>
      </c>
      <c r="F43" s="202" t="s">
        <v>217</v>
      </c>
      <c r="G43" s="30" t="s">
        <v>218</v>
      </c>
      <c r="H43" s="31" t="s">
        <v>140</v>
      </c>
      <c r="I43" s="32">
        <v>76886</v>
      </c>
      <c r="J43" s="33"/>
      <c r="K43" s="203">
        <v>76886</v>
      </c>
      <c r="L43" s="42">
        <f t="shared" si="1"/>
        <v>6</v>
      </c>
      <c r="M43" s="34">
        <v>76886</v>
      </c>
      <c r="N43" s="49">
        <v>-34300</v>
      </c>
      <c r="O43" s="34">
        <v>34300</v>
      </c>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f t="shared" si="0"/>
        <v>76886</v>
      </c>
    </row>
    <row r="44" spans="1:41" s="43" customFormat="1" ht="69.75">
      <c r="A44" s="201">
        <v>33</v>
      </c>
      <c r="B44" s="208" t="s">
        <v>219</v>
      </c>
      <c r="C44" s="208" t="s">
        <v>219</v>
      </c>
      <c r="D44" s="28" t="s">
        <v>204</v>
      </c>
      <c r="E44" s="202" t="s">
        <v>137</v>
      </c>
      <c r="F44" s="202" t="s">
        <v>220</v>
      </c>
      <c r="G44" s="73" t="s">
        <v>221</v>
      </c>
      <c r="H44" s="31" t="s">
        <v>140</v>
      </c>
      <c r="I44" s="204">
        <v>23582</v>
      </c>
      <c r="J44" s="33"/>
      <c r="K44" s="203">
        <v>23582</v>
      </c>
      <c r="L44" s="42">
        <f t="shared" si="1"/>
        <v>7</v>
      </c>
      <c r="M44" s="34">
        <v>23582</v>
      </c>
      <c r="N44" s="49">
        <v>-3442</v>
      </c>
      <c r="O44" s="34">
        <v>3442</v>
      </c>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f aca="true" t="shared" si="2" ref="AO44:AO79">SUM(M44:AN44)</f>
        <v>23582</v>
      </c>
    </row>
    <row r="45" spans="1:41" s="36" customFormat="1" ht="139.5">
      <c r="A45" s="201">
        <v>34</v>
      </c>
      <c r="B45" s="27" t="s">
        <v>222</v>
      </c>
      <c r="C45" s="27" t="s">
        <v>222</v>
      </c>
      <c r="D45" s="28" t="s">
        <v>152</v>
      </c>
      <c r="E45" s="202" t="s">
        <v>223</v>
      </c>
      <c r="F45" s="202" t="s">
        <v>224</v>
      </c>
      <c r="G45" s="30" t="s">
        <v>225</v>
      </c>
      <c r="H45" s="31" t="s">
        <v>140</v>
      </c>
      <c r="I45" s="204">
        <v>42000</v>
      </c>
      <c r="J45" s="33"/>
      <c r="K45" s="203">
        <v>42000</v>
      </c>
      <c r="L45" s="42">
        <f t="shared" si="1"/>
        <v>8</v>
      </c>
      <c r="M45" s="34">
        <v>42000</v>
      </c>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f t="shared" si="2"/>
        <v>42000</v>
      </c>
    </row>
    <row r="46" spans="1:41" s="43" customFormat="1" ht="76.5" customHeight="1">
      <c r="A46" s="201">
        <v>35</v>
      </c>
      <c r="B46" s="28" t="s">
        <v>226</v>
      </c>
      <c r="C46" s="28" t="s">
        <v>226</v>
      </c>
      <c r="D46" s="28" t="s">
        <v>227</v>
      </c>
      <c r="E46" s="202" t="s">
        <v>146</v>
      </c>
      <c r="F46" s="202" t="s">
        <v>228</v>
      </c>
      <c r="G46" s="73" t="s">
        <v>229</v>
      </c>
      <c r="H46" s="31" t="s">
        <v>140</v>
      </c>
      <c r="I46" s="33">
        <v>750000</v>
      </c>
      <c r="J46" s="33">
        <v>374150</v>
      </c>
      <c r="K46" s="203">
        <v>375850</v>
      </c>
      <c r="L46" s="42">
        <f t="shared" si="1"/>
        <v>9</v>
      </c>
      <c r="M46" s="34">
        <v>375850</v>
      </c>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f t="shared" si="2"/>
        <v>375850</v>
      </c>
    </row>
    <row r="47" spans="1:41" s="43" customFormat="1" ht="126" customHeight="1" thickBot="1">
      <c r="A47" s="166">
        <v>36</v>
      </c>
      <c r="B47" s="172" t="s">
        <v>226</v>
      </c>
      <c r="C47" s="166" t="s">
        <v>230</v>
      </c>
      <c r="D47" s="172" t="s">
        <v>152</v>
      </c>
      <c r="E47" s="210" t="s">
        <v>146</v>
      </c>
      <c r="F47" s="210" t="s">
        <v>181</v>
      </c>
      <c r="G47" s="228" t="s">
        <v>231</v>
      </c>
      <c r="H47" s="229" t="s">
        <v>180</v>
      </c>
      <c r="I47" s="230">
        <v>667299</v>
      </c>
      <c r="J47" s="171"/>
      <c r="K47" s="211">
        <v>400999</v>
      </c>
      <c r="L47" s="42">
        <f t="shared" si="1"/>
        <v>10</v>
      </c>
      <c r="M47" s="34">
        <v>400999</v>
      </c>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f t="shared" si="2"/>
        <v>400999</v>
      </c>
    </row>
    <row r="48" spans="1:41" s="43" customFormat="1" ht="44.25" customHeight="1">
      <c r="A48" s="160"/>
      <c r="B48" s="176"/>
      <c r="C48" s="160"/>
      <c r="D48" s="176"/>
      <c r="E48" s="184"/>
      <c r="F48" s="184"/>
      <c r="G48" s="185"/>
      <c r="H48" s="186"/>
      <c r="I48" s="187"/>
      <c r="J48" s="165"/>
      <c r="K48" s="165"/>
      <c r="L48" s="42"/>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row>
    <row r="49" spans="1:41" s="36" customFormat="1" ht="147.75" customHeight="1">
      <c r="A49" s="212">
        <v>37</v>
      </c>
      <c r="B49" s="217" t="s">
        <v>232</v>
      </c>
      <c r="C49" s="217" t="s">
        <v>232</v>
      </c>
      <c r="D49" s="84" t="s">
        <v>152</v>
      </c>
      <c r="E49" s="213" t="s">
        <v>181</v>
      </c>
      <c r="F49" s="213" t="s">
        <v>181</v>
      </c>
      <c r="G49" s="181" t="s">
        <v>233</v>
      </c>
      <c r="H49" s="159" t="s">
        <v>140</v>
      </c>
      <c r="I49" s="218">
        <v>40672</v>
      </c>
      <c r="J49" s="87"/>
      <c r="K49" s="214">
        <v>40672</v>
      </c>
      <c r="L49" s="42">
        <f t="shared" si="1"/>
        <v>1</v>
      </c>
      <c r="M49" s="34">
        <v>40000</v>
      </c>
      <c r="N49" s="34">
        <v>672</v>
      </c>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f t="shared" si="2"/>
        <v>40672</v>
      </c>
    </row>
    <row r="50" spans="1:41" s="36" customFormat="1" ht="191.25" customHeight="1">
      <c r="A50" s="201">
        <v>38</v>
      </c>
      <c r="B50" s="208" t="s">
        <v>232</v>
      </c>
      <c r="C50" s="208" t="s">
        <v>232</v>
      </c>
      <c r="D50" s="28" t="s">
        <v>152</v>
      </c>
      <c r="E50" s="202" t="s">
        <v>181</v>
      </c>
      <c r="F50" s="202" t="s">
        <v>181</v>
      </c>
      <c r="G50" s="73" t="s">
        <v>234</v>
      </c>
      <c r="H50" s="31" t="s">
        <v>140</v>
      </c>
      <c r="I50" s="204">
        <v>71429</v>
      </c>
      <c r="J50" s="33"/>
      <c r="K50" s="203">
        <v>71429</v>
      </c>
      <c r="L50" s="42">
        <f t="shared" si="1"/>
        <v>2</v>
      </c>
      <c r="M50" s="34">
        <v>71429</v>
      </c>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f t="shared" si="2"/>
        <v>71429</v>
      </c>
    </row>
    <row r="51" spans="1:41" s="43" customFormat="1" ht="120.75" customHeight="1">
      <c r="A51" s="201">
        <v>39</v>
      </c>
      <c r="B51" s="208" t="s">
        <v>232</v>
      </c>
      <c r="C51" s="27" t="s">
        <v>232</v>
      </c>
      <c r="D51" s="28" t="s">
        <v>152</v>
      </c>
      <c r="E51" s="202" t="s">
        <v>181</v>
      </c>
      <c r="F51" s="202" t="s">
        <v>181</v>
      </c>
      <c r="G51" s="73" t="s">
        <v>235</v>
      </c>
      <c r="H51" s="31" t="s">
        <v>140</v>
      </c>
      <c r="I51" s="204">
        <v>107397</v>
      </c>
      <c r="J51" s="33"/>
      <c r="K51" s="203">
        <f>I51</f>
        <v>107397</v>
      </c>
      <c r="L51" s="42">
        <f t="shared" si="1"/>
        <v>3</v>
      </c>
      <c r="M51" s="34">
        <v>107397</v>
      </c>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f t="shared" si="2"/>
        <v>107397</v>
      </c>
    </row>
    <row r="52" spans="1:41" s="43" customFormat="1" ht="164.25" customHeight="1">
      <c r="A52" s="201">
        <v>40</v>
      </c>
      <c r="B52" s="57" t="s">
        <v>236</v>
      </c>
      <c r="C52" s="57" t="s">
        <v>236</v>
      </c>
      <c r="D52" s="57" t="s">
        <v>152</v>
      </c>
      <c r="E52" s="57" t="s">
        <v>146</v>
      </c>
      <c r="F52" s="202" t="s">
        <v>237</v>
      </c>
      <c r="G52" s="68" t="s">
        <v>238</v>
      </c>
      <c r="H52" s="31" t="s">
        <v>140</v>
      </c>
      <c r="I52" s="69">
        <v>2500000</v>
      </c>
      <c r="J52" s="70"/>
      <c r="K52" s="231">
        <v>1300000</v>
      </c>
      <c r="L52" s="42">
        <f t="shared" si="1"/>
        <v>4</v>
      </c>
      <c r="M52" s="75">
        <v>300000</v>
      </c>
      <c r="N52" s="76">
        <v>1000000</v>
      </c>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66">
        <f t="shared" si="2"/>
        <v>1300000</v>
      </c>
    </row>
    <row r="53" spans="1:41" s="43" customFormat="1" ht="99" customHeight="1">
      <c r="A53" s="201">
        <v>41</v>
      </c>
      <c r="B53" s="208" t="s">
        <v>239</v>
      </c>
      <c r="C53" s="208" t="s">
        <v>239</v>
      </c>
      <c r="D53" s="28" t="s">
        <v>152</v>
      </c>
      <c r="E53" s="202" t="s">
        <v>137</v>
      </c>
      <c r="F53" s="202" t="s">
        <v>240</v>
      </c>
      <c r="G53" s="73" t="s">
        <v>241</v>
      </c>
      <c r="H53" s="31" t="s">
        <v>140</v>
      </c>
      <c r="I53" s="204">
        <v>105320</v>
      </c>
      <c r="J53" s="33">
        <v>80800</v>
      </c>
      <c r="K53" s="203">
        <v>24520</v>
      </c>
      <c r="L53" s="42">
        <f t="shared" si="1"/>
        <v>5</v>
      </c>
      <c r="M53" s="34">
        <v>24520</v>
      </c>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f t="shared" si="2"/>
        <v>24520</v>
      </c>
    </row>
    <row r="54" spans="1:41" s="43" customFormat="1" ht="119.25" customHeight="1">
      <c r="A54" s="201">
        <v>42</v>
      </c>
      <c r="B54" s="208" t="s">
        <v>239</v>
      </c>
      <c r="C54" s="208" t="s">
        <v>242</v>
      </c>
      <c r="D54" s="28" t="s">
        <v>193</v>
      </c>
      <c r="E54" s="202" t="s">
        <v>137</v>
      </c>
      <c r="F54" s="202" t="s">
        <v>243</v>
      </c>
      <c r="G54" s="73" t="s">
        <v>244</v>
      </c>
      <c r="H54" s="31" t="s">
        <v>140</v>
      </c>
      <c r="I54" s="204">
        <v>259855</v>
      </c>
      <c r="J54" s="33">
        <v>233355</v>
      </c>
      <c r="K54" s="203">
        <v>26500</v>
      </c>
      <c r="L54" s="42">
        <f t="shared" si="1"/>
        <v>6</v>
      </c>
      <c r="M54" s="34">
        <v>26500</v>
      </c>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f t="shared" si="2"/>
        <v>26500</v>
      </c>
    </row>
    <row r="55" spans="1:41" s="43" customFormat="1" ht="97.5" customHeight="1">
      <c r="A55" s="201">
        <v>43</v>
      </c>
      <c r="B55" s="208" t="s">
        <v>239</v>
      </c>
      <c r="C55" s="208" t="s">
        <v>239</v>
      </c>
      <c r="D55" s="28" t="s">
        <v>245</v>
      </c>
      <c r="E55" s="202" t="s">
        <v>137</v>
      </c>
      <c r="F55" s="202" t="s">
        <v>246</v>
      </c>
      <c r="G55" s="73" t="s">
        <v>247</v>
      </c>
      <c r="H55" s="31" t="s">
        <v>140</v>
      </c>
      <c r="I55" s="69">
        <v>195345</v>
      </c>
      <c r="J55" s="33">
        <v>96510</v>
      </c>
      <c r="K55" s="227">
        <v>98835</v>
      </c>
      <c r="L55" s="42">
        <f t="shared" si="1"/>
        <v>7</v>
      </c>
      <c r="M55" s="74">
        <v>98835</v>
      </c>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34">
        <f t="shared" si="2"/>
        <v>98835</v>
      </c>
    </row>
    <row r="56" spans="1:41" s="43" customFormat="1" ht="144" customHeight="1" thickBot="1">
      <c r="A56" s="209">
        <v>44</v>
      </c>
      <c r="B56" s="232" t="s">
        <v>239</v>
      </c>
      <c r="C56" s="166" t="s">
        <v>239</v>
      </c>
      <c r="D56" s="167" t="s">
        <v>152</v>
      </c>
      <c r="E56" s="210" t="s">
        <v>137</v>
      </c>
      <c r="F56" s="210" t="s">
        <v>248</v>
      </c>
      <c r="G56" s="168" t="s">
        <v>249</v>
      </c>
      <c r="H56" s="169" t="s">
        <v>140</v>
      </c>
      <c r="I56" s="230">
        <v>291520</v>
      </c>
      <c r="J56" s="171">
        <v>144000</v>
      </c>
      <c r="K56" s="211">
        <v>147520</v>
      </c>
      <c r="L56" s="42">
        <f t="shared" si="1"/>
        <v>8</v>
      </c>
      <c r="M56" s="77">
        <v>128379</v>
      </c>
      <c r="N56" s="78">
        <v>-15000</v>
      </c>
      <c r="O56" s="77">
        <v>15000</v>
      </c>
      <c r="P56" s="77">
        <v>19141</v>
      </c>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f t="shared" si="2"/>
        <v>147520</v>
      </c>
    </row>
    <row r="57" spans="1:41" s="43" customFormat="1" ht="52.5" customHeight="1">
      <c r="A57" s="160"/>
      <c r="B57" s="233"/>
      <c r="C57" s="160"/>
      <c r="D57" s="161"/>
      <c r="E57" s="184"/>
      <c r="F57" s="184"/>
      <c r="G57" s="162"/>
      <c r="H57" s="163"/>
      <c r="I57" s="187"/>
      <c r="J57" s="165"/>
      <c r="K57" s="165"/>
      <c r="L57" s="94"/>
      <c r="M57" s="77"/>
      <c r="N57" s="78"/>
      <c r="O57" s="77"/>
      <c r="P57" s="77"/>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row>
    <row r="58" spans="1:41" s="43" customFormat="1" ht="57.75" customHeight="1">
      <c r="A58" s="212">
        <v>45</v>
      </c>
      <c r="B58" s="234" t="s">
        <v>239</v>
      </c>
      <c r="C58" s="83" t="s">
        <v>239</v>
      </c>
      <c r="D58" s="84" t="s">
        <v>152</v>
      </c>
      <c r="E58" s="213" t="s">
        <v>216</v>
      </c>
      <c r="F58" s="213" t="s">
        <v>248</v>
      </c>
      <c r="G58" s="85" t="s">
        <v>250</v>
      </c>
      <c r="H58" s="159" t="s">
        <v>140</v>
      </c>
      <c r="I58" s="218">
        <v>42161</v>
      </c>
      <c r="J58" s="87"/>
      <c r="K58" s="214">
        <v>42161</v>
      </c>
      <c r="L58" s="42">
        <v>1</v>
      </c>
      <c r="M58" s="77">
        <v>42161</v>
      </c>
      <c r="N58" s="77"/>
      <c r="O58" s="77"/>
      <c r="P58" s="77"/>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f t="shared" si="2"/>
        <v>42161</v>
      </c>
    </row>
    <row r="59" spans="1:41" s="43" customFormat="1" ht="164.25" customHeight="1">
      <c r="A59" s="201">
        <v>46</v>
      </c>
      <c r="B59" s="57" t="s">
        <v>239</v>
      </c>
      <c r="C59" s="57" t="s">
        <v>239</v>
      </c>
      <c r="D59" s="57" t="s">
        <v>152</v>
      </c>
      <c r="E59" s="57" t="s">
        <v>137</v>
      </c>
      <c r="F59" s="202" t="s">
        <v>251</v>
      </c>
      <c r="G59" s="68" t="s">
        <v>252</v>
      </c>
      <c r="H59" s="31" t="s">
        <v>140</v>
      </c>
      <c r="I59" s="69">
        <v>652500</v>
      </c>
      <c r="J59" s="70">
        <v>567300</v>
      </c>
      <c r="K59" s="221">
        <v>85200</v>
      </c>
      <c r="L59" s="42">
        <f t="shared" si="1"/>
        <v>2</v>
      </c>
      <c r="M59" s="63">
        <v>78221</v>
      </c>
      <c r="N59" s="63">
        <v>6979</v>
      </c>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34">
        <f t="shared" si="2"/>
        <v>85200</v>
      </c>
    </row>
    <row r="60" spans="1:41" s="43" customFormat="1" ht="53.25" customHeight="1">
      <c r="A60" s="201">
        <v>47</v>
      </c>
      <c r="B60" s="57" t="s">
        <v>239</v>
      </c>
      <c r="C60" s="57" t="s">
        <v>239</v>
      </c>
      <c r="D60" s="57" t="s">
        <v>152</v>
      </c>
      <c r="E60" s="57" t="s">
        <v>216</v>
      </c>
      <c r="F60" s="202" t="s">
        <v>251</v>
      </c>
      <c r="G60" s="68" t="s">
        <v>253</v>
      </c>
      <c r="H60" s="31" t="s">
        <v>140</v>
      </c>
      <c r="I60" s="69">
        <v>312499</v>
      </c>
      <c r="J60" s="70"/>
      <c r="K60" s="221">
        <v>312499</v>
      </c>
      <c r="L60" s="42">
        <f t="shared" si="1"/>
        <v>3</v>
      </c>
      <c r="M60" s="63">
        <v>312499</v>
      </c>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34">
        <f t="shared" si="2"/>
        <v>312499</v>
      </c>
    </row>
    <row r="61" spans="1:41" s="43" customFormat="1" ht="150.75" customHeight="1">
      <c r="A61" s="201">
        <v>48</v>
      </c>
      <c r="B61" s="28" t="s">
        <v>254</v>
      </c>
      <c r="C61" s="28" t="s">
        <v>254</v>
      </c>
      <c r="D61" s="28" t="s">
        <v>193</v>
      </c>
      <c r="E61" s="202" t="s">
        <v>137</v>
      </c>
      <c r="F61" s="202" t="s">
        <v>255</v>
      </c>
      <c r="G61" s="30" t="s">
        <v>256</v>
      </c>
      <c r="H61" s="31" t="s">
        <v>140</v>
      </c>
      <c r="I61" s="204">
        <v>2438030</v>
      </c>
      <c r="J61" s="33">
        <f>940897+304597</f>
        <v>1245494</v>
      </c>
      <c r="K61" s="203">
        <v>1192536</v>
      </c>
      <c r="L61" s="42">
        <f t="shared" si="1"/>
        <v>4</v>
      </c>
      <c r="M61" s="34">
        <v>701475</v>
      </c>
      <c r="N61" s="34">
        <v>5925</v>
      </c>
      <c r="O61" s="49">
        <v>-62000</v>
      </c>
      <c r="P61" s="34">
        <v>62000</v>
      </c>
      <c r="Q61" s="34">
        <v>74448</v>
      </c>
      <c r="R61" s="49">
        <v>-3600</v>
      </c>
      <c r="S61" s="34">
        <v>3600</v>
      </c>
      <c r="T61" s="34">
        <v>-3600</v>
      </c>
      <c r="U61" s="34">
        <v>3000</v>
      </c>
      <c r="V61" s="34">
        <v>600</v>
      </c>
      <c r="W61" s="34">
        <v>68448</v>
      </c>
      <c r="X61" s="49">
        <v>-10000</v>
      </c>
      <c r="Y61" s="34">
        <v>10000</v>
      </c>
      <c r="Z61" s="34">
        <v>68448</v>
      </c>
      <c r="AA61" s="34">
        <v>68448</v>
      </c>
      <c r="AB61" s="34">
        <v>68448</v>
      </c>
      <c r="AC61" s="34">
        <v>68448</v>
      </c>
      <c r="AD61" s="34">
        <v>68448</v>
      </c>
      <c r="AE61" s="49">
        <v>-10200</v>
      </c>
      <c r="AF61" s="34">
        <v>10200</v>
      </c>
      <c r="AG61" s="34"/>
      <c r="AH61" s="34"/>
      <c r="AI61" s="34"/>
      <c r="AJ61" s="34"/>
      <c r="AK61" s="34"/>
      <c r="AL61" s="34"/>
      <c r="AM61" s="34"/>
      <c r="AN61" s="34"/>
      <c r="AO61" s="34">
        <f t="shared" si="2"/>
        <v>1192536</v>
      </c>
    </row>
    <row r="62" spans="1:41" s="43" customFormat="1" ht="93" customHeight="1">
      <c r="A62" s="201">
        <v>49</v>
      </c>
      <c r="B62" s="28" t="s">
        <v>257</v>
      </c>
      <c r="C62" s="28" t="s">
        <v>258</v>
      </c>
      <c r="D62" s="28" t="s">
        <v>152</v>
      </c>
      <c r="E62" s="202" t="s">
        <v>137</v>
      </c>
      <c r="F62" s="202" t="s">
        <v>259</v>
      </c>
      <c r="G62" s="73" t="s">
        <v>260</v>
      </c>
      <c r="H62" s="31" t="s">
        <v>140</v>
      </c>
      <c r="I62" s="204">
        <v>105500</v>
      </c>
      <c r="J62" s="33"/>
      <c r="K62" s="203">
        <v>105500</v>
      </c>
      <c r="L62" s="42">
        <f t="shared" si="1"/>
        <v>5</v>
      </c>
      <c r="M62" s="34">
        <v>105500</v>
      </c>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f t="shared" si="2"/>
        <v>105500</v>
      </c>
    </row>
    <row r="63" spans="1:41" s="43" customFormat="1" ht="120.75" customHeight="1">
      <c r="A63" s="201">
        <v>50</v>
      </c>
      <c r="B63" s="27" t="s">
        <v>257</v>
      </c>
      <c r="C63" s="27" t="s">
        <v>257</v>
      </c>
      <c r="D63" s="28" t="s">
        <v>136</v>
      </c>
      <c r="E63" s="202" t="s">
        <v>223</v>
      </c>
      <c r="F63" s="202" t="s">
        <v>261</v>
      </c>
      <c r="G63" s="30" t="s">
        <v>139</v>
      </c>
      <c r="H63" s="31" t="s">
        <v>140</v>
      </c>
      <c r="I63" s="32">
        <v>5652000</v>
      </c>
      <c r="J63" s="33"/>
      <c r="K63" s="203">
        <v>5652000</v>
      </c>
      <c r="L63" s="42">
        <f t="shared" si="1"/>
        <v>6</v>
      </c>
      <c r="M63" s="34">
        <v>5652000</v>
      </c>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f t="shared" si="2"/>
        <v>5652000</v>
      </c>
    </row>
    <row r="64" spans="1:41" s="43" customFormat="1" ht="120.75" customHeight="1">
      <c r="A64" s="201">
        <v>51</v>
      </c>
      <c r="B64" s="27" t="s">
        <v>262</v>
      </c>
      <c r="C64" s="28" t="s">
        <v>262</v>
      </c>
      <c r="D64" s="28" t="s">
        <v>152</v>
      </c>
      <c r="E64" s="202" t="s">
        <v>137</v>
      </c>
      <c r="F64" s="202" t="s">
        <v>263</v>
      </c>
      <c r="G64" s="73" t="s">
        <v>264</v>
      </c>
      <c r="H64" s="31" t="s">
        <v>140</v>
      </c>
      <c r="I64" s="204">
        <v>299910</v>
      </c>
      <c r="J64" s="33">
        <v>255850</v>
      </c>
      <c r="K64" s="203">
        <v>44060</v>
      </c>
      <c r="L64" s="42">
        <f t="shared" si="1"/>
        <v>7</v>
      </c>
      <c r="M64" s="34">
        <v>44060</v>
      </c>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f t="shared" si="2"/>
        <v>44060</v>
      </c>
    </row>
    <row r="65" spans="1:41" s="43" customFormat="1" ht="126" customHeight="1">
      <c r="A65" s="201">
        <v>52</v>
      </c>
      <c r="B65" s="27" t="s">
        <v>262</v>
      </c>
      <c r="C65" s="27" t="s">
        <v>262</v>
      </c>
      <c r="D65" s="28" t="s">
        <v>136</v>
      </c>
      <c r="E65" s="202" t="s">
        <v>137</v>
      </c>
      <c r="F65" s="202" t="s">
        <v>265</v>
      </c>
      <c r="G65" s="30" t="s">
        <v>139</v>
      </c>
      <c r="H65" s="31" t="s">
        <v>140</v>
      </c>
      <c r="I65" s="32">
        <v>5511000</v>
      </c>
      <c r="J65" s="33"/>
      <c r="K65" s="203">
        <v>5511000</v>
      </c>
      <c r="L65" s="42">
        <f t="shared" si="1"/>
        <v>8</v>
      </c>
      <c r="M65" s="34">
        <v>5511000</v>
      </c>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f t="shared" si="2"/>
        <v>5511000</v>
      </c>
    </row>
    <row r="66" spans="1:41" s="43" customFormat="1" ht="124.5" customHeight="1" thickBot="1">
      <c r="A66" s="209">
        <v>53</v>
      </c>
      <c r="B66" s="235" t="s">
        <v>262</v>
      </c>
      <c r="C66" s="235" t="s">
        <v>262</v>
      </c>
      <c r="D66" s="167" t="s">
        <v>190</v>
      </c>
      <c r="E66" s="210" t="s">
        <v>216</v>
      </c>
      <c r="F66" s="210" t="s">
        <v>266</v>
      </c>
      <c r="G66" s="236" t="s">
        <v>267</v>
      </c>
      <c r="H66" s="169" t="s">
        <v>140</v>
      </c>
      <c r="I66" s="174">
        <v>56000</v>
      </c>
      <c r="J66" s="171"/>
      <c r="K66" s="211">
        <v>56000</v>
      </c>
      <c r="L66" s="42">
        <f t="shared" si="1"/>
        <v>9</v>
      </c>
      <c r="M66" s="34">
        <v>72000</v>
      </c>
      <c r="N66" s="49">
        <v>-16000</v>
      </c>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f t="shared" si="2"/>
        <v>56000</v>
      </c>
    </row>
    <row r="67" spans="1:41" s="43" customFormat="1" ht="41.25" customHeight="1">
      <c r="A67" s="160"/>
      <c r="B67" s="237"/>
      <c r="C67" s="237"/>
      <c r="D67" s="161"/>
      <c r="E67" s="184"/>
      <c r="F67" s="184"/>
      <c r="G67" s="238"/>
      <c r="H67" s="163"/>
      <c r="I67" s="178"/>
      <c r="J67" s="165"/>
      <c r="K67" s="165"/>
      <c r="L67" s="94"/>
      <c r="M67" s="34"/>
      <c r="N67" s="49"/>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row>
    <row r="68" spans="1:41" s="43" customFormat="1" ht="164.25" customHeight="1">
      <c r="A68" s="212">
        <v>54</v>
      </c>
      <c r="B68" s="217" t="s">
        <v>268</v>
      </c>
      <c r="C68" s="217" t="s">
        <v>269</v>
      </c>
      <c r="D68" s="84" t="s">
        <v>193</v>
      </c>
      <c r="E68" s="213" t="s">
        <v>137</v>
      </c>
      <c r="F68" s="213" t="s">
        <v>270</v>
      </c>
      <c r="G68" s="181" t="s">
        <v>271</v>
      </c>
      <c r="H68" s="159" t="s">
        <v>140</v>
      </c>
      <c r="I68" s="218">
        <v>100000</v>
      </c>
      <c r="J68" s="87">
        <v>94058</v>
      </c>
      <c r="K68" s="214">
        <v>5942</v>
      </c>
      <c r="L68" s="42">
        <v>1</v>
      </c>
      <c r="M68" s="34">
        <v>5942</v>
      </c>
      <c r="N68" s="49">
        <v>-4614</v>
      </c>
      <c r="O68" s="34">
        <v>4614</v>
      </c>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f t="shared" si="2"/>
        <v>5942</v>
      </c>
    </row>
    <row r="69" spans="1:41" s="43" customFormat="1" ht="99" customHeight="1">
      <c r="A69" s="201">
        <v>55</v>
      </c>
      <c r="B69" s="27" t="s">
        <v>268</v>
      </c>
      <c r="C69" s="27" t="s">
        <v>262</v>
      </c>
      <c r="D69" s="28" t="s">
        <v>272</v>
      </c>
      <c r="E69" s="202" t="s">
        <v>137</v>
      </c>
      <c r="F69" s="202" t="s">
        <v>273</v>
      </c>
      <c r="G69" s="30" t="s">
        <v>274</v>
      </c>
      <c r="H69" s="31" t="s">
        <v>140</v>
      </c>
      <c r="I69" s="204">
        <v>43191</v>
      </c>
      <c r="J69" s="33"/>
      <c r="K69" s="203">
        <v>43191</v>
      </c>
      <c r="L69" s="42">
        <f t="shared" si="1"/>
        <v>2</v>
      </c>
      <c r="M69" s="34">
        <v>43191</v>
      </c>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f t="shared" si="2"/>
        <v>43191</v>
      </c>
    </row>
    <row r="70" spans="1:41" s="43" customFormat="1" ht="97.5" customHeight="1">
      <c r="A70" s="201">
        <v>56</v>
      </c>
      <c r="B70" s="27" t="s">
        <v>268</v>
      </c>
      <c r="C70" s="27" t="s">
        <v>262</v>
      </c>
      <c r="D70" s="28" t="s">
        <v>136</v>
      </c>
      <c r="E70" s="202" t="s">
        <v>137</v>
      </c>
      <c r="F70" s="202" t="s">
        <v>275</v>
      </c>
      <c r="G70" s="58" t="s">
        <v>276</v>
      </c>
      <c r="H70" s="31" t="s">
        <v>140</v>
      </c>
      <c r="I70" s="204">
        <v>2603138</v>
      </c>
      <c r="J70" s="33"/>
      <c r="K70" s="203">
        <v>2603138</v>
      </c>
      <c r="L70" s="42">
        <f t="shared" si="1"/>
        <v>3</v>
      </c>
      <c r="M70" s="34">
        <v>2603138</v>
      </c>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f t="shared" si="2"/>
        <v>2603138</v>
      </c>
    </row>
    <row r="71" spans="1:41" s="43" customFormat="1" ht="101.25" customHeight="1">
      <c r="A71" s="201">
        <v>57</v>
      </c>
      <c r="B71" s="27" t="s">
        <v>268</v>
      </c>
      <c r="C71" s="27" t="s">
        <v>262</v>
      </c>
      <c r="D71" s="28" t="s">
        <v>152</v>
      </c>
      <c r="E71" s="202" t="s">
        <v>137</v>
      </c>
      <c r="F71" s="202" t="s">
        <v>277</v>
      </c>
      <c r="G71" s="58" t="s">
        <v>278</v>
      </c>
      <c r="H71" s="31" t="s">
        <v>140</v>
      </c>
      <c r="I71" s="204">
        <v>349402</v>
      </c>
      <c r="J71" s="33"/>
      <c r="K71" s="204">
        <v>349402</v>
      </c>
      <c r="L71" s="42">
        <f t="shared" si="1"/>
        <v>4</v>
      </c>
      <c r="M71" s="40">
        <v>349402</v>
      </c>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f t="shared" si="2"/>
        <v>349402</v>
      </c>
    </row>
    <row r="72" spans="1:41" s="43" customFormat="1" ht="147.75" customHeight="1">
      <c r="A72" s="201">
        <v>58</v>
      </c>
      <c r="B72" s="208" t="s">
        <v>279</v>
      </c>
      <c r="C72" s="208" t="s">
        <v>280</v>
      </c>
      <c r="D72" s="28" t="s">
        <v>190</v>
      </c>
      <c r="E72" s="202" t="s">
        <v>137</v>
      </c>
      <c r="F72" s="202" t="s">
        <v>281</v>
      </c>
      <c r="G72" s="73" t="s">
        <v>0</v>
      </c>
      <c r="H72" s="31" t="s">
        <v>140</v>
      </c>
      <c r="I72" s="204">
        <v>28800</v>
      </c>
      <c r="J72" s="33">
        <v>8560</v>
      </c>
      <c r="K72" s="203">
        <v>20240</v>
      </c>
      <c r="L72" s="42">
        <f t="shared" si="1"/>
        <v>5</v>
      </c>
      <c r="M72" s="34">
        <v>20240</v>
      </c>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f t="shared" si="2"/>
        <v>20240</v>
      </c>
    </row>
    <row r="73" spans="1:41" s="43" customFormat="1" ht="99" customHeight="1">
      <c r="A73" s="201">
        <v>59</v>
      </c>
      <c r="B73" s="208" t="s">
        <v>279</v>
      </c>
      <c r="C73" s="208" t="s">
        <v>1</v>
      </c>
      <c r="D73" s="28" t="s">
        <v>152</v>
      </c>
      <c r="E73" s="202" t="s">
        <v>137</v>
      </c>
      <c r="F73" s="202" t="s">
        <v>2</v>
      </c>
      <c r="G73" s="73" t="s">
        <v>3</v>
      </c>
      <c r="H73" s="31" t="s">
        <v>140</v>
      </c>
      <c r="I73" s="204">
        <v>72040</v>
      </c>
      <c r="J73" s="33"/>
      <c r="K73" s="203">
        <v>72040</v>
      </c>
      <c r="L73" s="42">
        <f t="shared" si="1"/>
        <v>6</v>
      </c>
      <c r="M73" s="34">
        <v>72040</v>
      </c>
      <c r="N73" s="49">
        <v>-12600</v>
      </c>
      <c r="O73" s="34">
        <v>12600</v>
      </c>
      <c r="P73" s="49">
        <v>-5000</v>
      </c>
      <c r="Q73" s="34">
        <v>5000</v>
      </c>
      <c r="R73" s="49">
        <v>-8000</v>
      </c>
      <c r="S73" s="34">
        <v>8000</v>
      </c>
      <c r="T73" s="34"/>
      <c r="U73" s="34"/>
      <c r="V73" s="34"/>
      <c r="W73" s="34"/>
      <c r="X73" s="34"/>
      <c r="Y73" s="34"/>
      <c r="Z73" s="34"/>
      <c r="AA73" s="34"/>
      <c r="AB73" s="34"/>
      <c r="AC73" s="34"/>
      <c r="AD73" s="34"/>
      <c r="AE73" s="34"/>
      <c r="AF73" s="34"/>
      <c r="AG73" s="34"/>
      <c r="AH73" s="34"/>
      <c r="AI73" s="34"/>
      <c r="AJ73" s="34"/>
      <c r="AK73" s="34"/>
      <c r="AL73" s="34"/>
      <c r="AM73" s="34"/>
      <c r="AN73" s="34"/>
      <c r="AO73" s="34">
        <f t="shared" si="2"/>
        <v>72040</v>
      </c>
    </row>
    <row r="74" spans="1:41" s="43" customFormat="1" ht="104.25" customHeight="1" thickBot="1">
      <c r="A74" s="201">
        <v>60</v>
      </c>
      <c r="B74" s="239" t="s">
        <v>279</v>
      </c>
      <c r="C74" s="239" t="s">
        <v>1</v>
      </c>
      <c r="D74" s="240" t="s">
        <v>152</v>
      </c>
      <c r="E74" s="241" t="s">
        <v>137</v>
      </c>
      <c r="F74" s="241" t="s">
        <v>4</v>
      </c>
      <c r="G74" s="242" t="s">
        <v>5</v>
      </c>
      <c r="H74" s="190" t="s">
        <v>140</v>
      </c>
      <c r="I74" s="243">
        <v>52050</v>
      </c>
      <c r="J74" s="244"/>
      <c r="K74" s="245">
        <v>52050</v>
      </c>
      <c r="L74" s="42">
        <f t="shared" si="1"/>
        <v>7</v>
      </c>
      <c r="M74" s="55">
        <v>52050</v>
      </c>
      <c r="N74" s="79">
        <v>-16500</v>
      </c>
      <c r="O74" s="55">
        <v>16500</v>
      </c>
      <c r="P74" s="79">
        <v>-11300</v>
      </c>
      <c r="Q74" s="55">
        <v>9100</v>
      </c>
      <c r="R74" s="55">
        <v>2200</v>
      </c>
      <c r="S74" s="55"/>
      <c r="T74" s="55"/>
      <c r="U74" s="55"/>
      <c r="V74" s="55"/>
      <c r="W74" s="55"/>
      <c r="X74" s="55"/>
      <c r="Y74" s="55"/>
      <c r="Z74" s="55"/>
      <c r="AA74" s="55"/>
      <c r="AB74" s="55"/>
      <c r="AC74" s="55"/>
      <c r="AD74" s="55"/>
      <c r="AE74" s="55"/>
      <c r="AF74" s="55"/>
      <c r="AG74" s="55"/>
      <c r="AH74" s="55"/>
      <c r="AI74" s="55"/>
      <c r="AJ74" s="55"/>
      <c r="AK74" s="55"/>
      <c r="AL74" s="55"/>
      <c r="AM74" s="55"/>
      <c r="AN74" s="55"/>
      <c r="AO74" s="34">
        <f t="shared" si="2"/>
        <v>52050</v>
      </c>
    </row>
    <row r="75" spans="1:41" s="43" customFormat="1" ht="146.25" customHeight="1">
      <c r="A75" s="201">
        <v>61</v>
      </c>
      <c r="B75" s="217" t="s">
        <v>279</v>
      </c>
      <c r="C75" s="217" t="s">
        <v>1</v>
      </c>
      <c r="D75" s="84" t="s">
        <v>152</v>
      </c>
      <c r="E75" s="213" t="s">
        <v>137</v>
      </c>
      <c r="F75" s="213" t="s">
        <v>6</v>
      </c>
      <c r="G75" s="181" t="s">
        <v>7</v>
      </c>
      <c r="H75" s="159" t="s">
        <v>140</v>
      </c>
      <c r="I75" s="218">
        <v>45360</v>
      </c>
      <c r="J75" s="87"/>
      <c r="K75" s="214">
        <v>45360</v>
      </c>
      <c r="L75" s="42">
        <f t="shared" si="1"/>
        <v>8</v>
      </c>
      <c r="M75" s="80">
        <v>45360</v>
      </c>
      <c r="N75" s="81">
        <v>-6800</v>
      </c>
      <c r="O75" s="80">
        <v>6800</v>
      </c>
      <c r="P75" s="81">
        <v>-2000</v>
      </c>
      <c r="Q75" s="80">
        <v>2000</v>
      </c>
      <c r="R75" s="81">
        <v>-2610</v>
      </c>
      <c r="S75" s="80">
        <v>2610</v>
      </c>
      <c r="T75" s="80"/>
      <c r="U75" s="80"/>
      <c r="V75" s="80"/>
      <c r="W75" s="80"/>
      <c r="X75" s="80"/>
      <c r="Y75" s="80"/>
      <c r="Z75" s="80"/>
      <c r="AA75" s="80"/>
      <c r="AB75" s="80"/>
      <c r="AC75" s="80"/>
      <c r="AD75" s="80"/>
      <c r="AE75" s="80"/>
      <c r="AF75" s="80"/>
      <c r="AG75" s="80"/>
      <c r="AH75" s="80"/>
      <c r="AI75" s="80"/>
      <c r="AJ75" s="80"/>
      <c r="AK75" s="80"/>
      <c r="AL75" s="80"/>
      <c r="AM75" s="80"/>
      <c r="AN75" s="80"/>
      <c r="AO75" s="34">
        <f t="shared" si="2"/>
        <v>45360</v>
      </c>
    </row>
    <row r="76" spans="1:41" s="43" customFormat="1" ht="105.75" customHeight="1" thickBot="1">
      <c r="A76" s="209">
        <v>62</v>
      </c>
      <c r="B76" s="166" t="s">
        <v>279</v>
      </c>
      <c r="C76" s="166" t="s">
        <v>8</v>
      </c>
      <c r="D76" s="167" t="s">
        <v>152</v>
      </c>
      <c r="E76" s="210" t="s">
        <v>216</v>
      </c>
      <c r="F76" s="210" t="s">
        <v>9</v>
      </c>
      <c r="G76" s="168" t="s">
        <v>10</v>
      </c>
      <c r="H76" s="169" t="s">
        <v>140</v>
      </c>
      <c r="I76" s="230">
        <v>70500</v>
      </c>
      <c r="J76" s="171"/>
      <c r="K76" s="211">
        <v>70500</v>
      </c>
      <c r="L76" s="42">
        <f t="shared" si="1"/>
        <v>9</v>
      </c>
      <c r="M76" s="34">
        <v>70500</v>
      </c>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f t="shared" si="2"/>
        <v>70500</v>
      </c>
    </row>
    <row r="77" spans="1:41" s="43" customFormat="1" ht="44.25" customHeight="1">
      <c r="A77" s="160"/>
      <c r="B77" s="160"/>
      <c r="C77" s="160"/>
      <c r="D77" s="161"/>
      <c r="E77" s="184"/>
      <c r="F77" s="184"/>
      <c r="G77" s="162"/>
      <c r="H77" s="163"/>
      <c r="I77" s="187"/>
      <c r="J77" s="165"/>
      <c r="K77" s="165"/>
      <c r="L77" s="9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row>
    <row r="78" spans="1:41" s="43" customFormat="1" ht="144" customHeight="1">
      <c r="A78" s="212">
        <v>63</v>
      </c>
      <c r="B78" s="217" t="s">
        <v>279</v>
      </c>
      <c r="C78" s="217" t="s">
        <v>8</v>
      </c>
      <c r="D78" s="84" t="s">
        <v>152</v>
      </c>
      <c r="E78" s="213" t="s">
        <v>137</v>
      </c>
      <c r="F78" s="213" t="s">
        <v>11</v>
      </c>
      <c r="G78" s="181" t="s">
        <v>12</v>
      </c>
      <c r="H78" s="159" t="s">
        <v>140</v>
      </c>
      <c r="I78" s="218">
        <v>144000</v>
      </c>
      <c r="J78" s="87"/>
      <c r="K78" s="214">
        <v>144000</v>
      </c>
      <c r="L78" s="42">
        <v>1</v>
      </c>
      <c r="M78" s="34">
        <v>144000</v>
      </c>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f t="shared" si="2"/>
        <v>144000</v>
      </c>
    </row>
    <row r="79" spans="1:41" s="43" customFormat="1" ht="102.75" customHeight="1">
      <c r="A79" s="201">
        <v>64</v>
      </c>
      <c r="B79" s="57" t="s">
        <v>279</v>
      </c>
      <c r="C79" s="57" t="s">
        <v>8</v>
      </c>
      <c r="D79" s="57" t="s">
        <v>193</v>
      </c>
      <c r="E79" s="57" t="s">
        <v>137</v>
      </c>
      <c r="F79" s="202" t="s">
        <v>13</v>
      </c>
      <c r="G79" s="68" t="s">
        <v>14</v>
      </c>
      <c r="H79" s="31" t="s">
        <v>140</v>
      </c>
      <c r="I79" s="69">
        <v>33876</v>
      </c>
      <c r="J79" s="70"/>
      <c r="K79" s="221">
        <v>33876</v>
      </c>
      <c r="L79" s="42">
        <f aca="true" t="shared" si="3" ref="L79:L127">1+L78</f>
        <v>2</v>
      </c>
      <c r="M79" s="63">
        <v>33876</v>
      </c>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34">
        <f t="shared" si="2"/>
        <v>33876</v>
      </c>
    </row>
    <row r="80" spans="1:41" s="43" customFormat="1" ht="102.75" customHeight="1">
      <c r="A80" s="201">
        <v>65</v>
      </c>
      <c r="B80" s="57" t="s">
        <v>279</v>
      </c>
      <c r="C80" s="57" t="s">
        <v>8</v>
      </c>
      <c r="D80" s="57" t="s">
        <v>190</v>
      </c>
      <c r="E80" s="57" t="s">
        <v>137</v>
      </c>
      <c r="F80" s="202" t="s">
        <v>15</v>
      </c>
      <c r="G80" s="68" t="s">
        <v>16</v>
      </c>
      <c r="H80" s="31" t="s">
        <v>140</v>
      </c>
      <c r="I80" s="69">
        <v>41352</v>
      </c>
      <c r="J80" s="70"/>
      <c r="K80" s="221">
        <v>41352</v>
      </c>
      <c r="L80" s="42">
        <f t="shared" si="3"/>
        <v>3</v>
      </c>
      <c r="M80" s="63">
        <v>41352</v>
      </c>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34">
        <f aca="true" t="shared" si="4" ref="AO80:AO103">SUM(M80:AN80)</f>
        <v>41352</v>
      </c>
    </row>
    <row r="81" spans="1:41" s="43" customFormat="1" ht="74.25" customHeight="1">
      <c r="A81" s="201">
        <v>66</v>
      </c>
      <c r="B81" s="57" t="s">
        <v>279</v>
      </c>
      <c r="C81" s="57" t="s">
        <v>8</v>
      </c>
      <c r="D81" s="57" t="s">
        <v>152</v>
      </c>
      <c r="E81" s="57" t="s">
        <v>137</v>
      </c>
      <c r="F81" s="202" t="s">
        <v>17</v>
      </c>
      <c r="G81" s="68" t="s">
        <v>18</v>
      </c>
      <c r="H81" s="31" t="s">
        <v>140</v>
      </c>
      <c r="I81" s="69">
        <v>63740</v>
      </c>
      <c r="J81" s="70"/>
      <c r="K81" s="221">
        <v>63740</v>
      </c>
      <c r="L81" s="42">
        <f t="shared" si="3"/>
        <v>4</v>
      </c>
      <c r="M81" s="63">
        <v>63740</v>
      </c>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34">
        <f t="shared" si="4"/>
        <v>63740</v>
      </c>
    </row>
    <row r="82" spans="1:41" s="43" customFormat="1" ht="104.25" customHeight="1">
      <c r="A82" s="201">
        <v>67</v>
      </c>
      <c r="B82" s="57" t="s">
        <v>279</v>
      </c>
      <c r="C82" s="57" t="s">
        <v>8</v>
      </c>
      <c r="D82" s="57" t="s">
        <v>152</v>
      </c>
      <c r="E82" s="57" t="s">
        <v>137</v>
      </c>
      <c r="F82" s="202" t="s">
        <v>19</v>
      </c>
      <c r="G82" s="68" t="s">
        <v>20</v>
      </c>
      <c r="H82" s="31" t="s">
        <v>140</v>
      </c>
      <c r="I82" s="69">
        <v>44056</v>
      </c>
      <c r="J82" s="70"/>
      <c r="K82" s="221">
        <v>44056</v>
      </c>
      <c r="L82" s="42">
        <f t="shared" si="3"/>
        <v>5</v>
      </c>
      <c r="M82" s="63">
        <v>44056</v>
      </c>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34">
        <f t="shared" si="4"/>
        <v>44056</v>
      </c>
    </row>
    <row r="83" spans="1:41" s="36" customFormat="1" ht="126" customHeight="1">
      <c r="A83" s="201">
        <v>68</v>
      </c>
      <c r="B83" s="57" t="s">
        <v>279</v>
      </c>
      <c r="C83" s="57" t="s">
        <v>8</v>
      </c>
      <c r="D83" s="57" t="s">
        <v>152</v>
      </c>
      <c r="E83" s="57" t="s">
        <v>137</v>
      </c>
      <c r="F83" s="202" t="s">
        <v>21</v>
      </c>
      <c r="G83" s="68" t="s">
        <v>22</v>
      </c>
      <c r="H83" s="31" t="s">
        <v>140</v>
      </c>
      <c r="I83" s="69">
        <v>53531</v>
      </c>
      <c r="J83" s="70"/>
      <c r="K83" s="221">
        <v>53531</v>
      </c>
      <c r="L83" s="42">
        <f t="shared" si="3"/>
        <v>6</v>
      </c>
      <c r="M83" s="63">
        <v>53531</v>
      </c>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34">
        <f t="shared" si="4"/>
        <v>53531</v>
      </c>
    </row>
    <row r="84" spans="1:41" s="36" customFormat="1" ht="120.75" customHeight="1" thickBot="1">
      <c r="A84" s="201">
        <v>69</v>
      </c>
      <c r="B84" s="188" t="s">
        <v>279</v>
      </c>
      <c r="C84" s="188" t="s">
        <v>8</v>
      </c>
      <c r="D84" s="188" t="s">
        <v>152</v>
      </c>
      <c r="E84" s="188" t="s">
        <v>137</v>
      </c>
      <c r="F84" s="241" t="s">
        <v>23</v>
      </c>
      <c r="G84" s="189" t="s">
        <v>24</v>
      </c>
      <c r="H84" s="190" t="s">
        <v>140</v>
      </c>
      <c r="I84" s="191">
        <v>23860</v>
      </c>
      <c r="J84" s="192"/>
      <c r="K84" s="246">
        <v>23860</v>
      </c>
      <c r="L84" s="42">
        <f t="shared" si="3"/>
        <v>7</v>
      </c>
      <c r="M84" s="82">
        <v>23860</v>
      </c>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34">
        <f t="shared" si="4"/>
        <v>23860</v>
      </c>
    </row>
    <row r="85" spans="1:41" s="43" customFormat="1" ht="122.25" customHeight="1">
      <c r="A85" s="201">
        <v>70</v>
      </c>
      <c r="B85" s="83" t="s">
        <v>279</v>
      </c>
      <c r="C85" s="83" t="s">
        <v>279</v>
      </c>
      <c r="D85" s="84" t="s">
        <v>136</v>
      </c>
      <c r="E85" s="213" t="s">
        <v>137</v>
      </c>
      <c r="F85" s="213" t="s">
        <v>25</v>
      </c>
      <c r="G85" s="85" t="s">
        <v>139</v>
      </c>
      <c r="H85" s="159" t="s">
        <v>140</v>
      </c>
      <c r="I85" s="86">
        <v>1818986</v>
      </c>
      <c r="J85" s="87"/>
      <c r="K85" s="214">
        <v>1818986</v>
      </c>
      <c r="L85" s="42">
        <f t="shared" si="3"/>
        <v>8</v>
      </c>
      <c r="M85" s="80">
        <v>1818986</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34">
        <f t="shared" si="4"/>
        <v>1818986</v>
      </c>
    </row>
    <row r="86" spans="1:41" s="43" customFormat="1" ht="82.5" customHeight="1" thickBot="1">
      <c r="A86" s="166">
        <v>71</v>
      </c>
      <c r="B86" s="166" t="s">
        <v>279</v>
      </c>
      <c r="C86" s="167" t="s">
        <v>279</v>
      </c>
      <c r="D86" s="167" t="s">
        <v>136</v>
      </c>
      <c r="E86" s="210" t="s">
        <v>137</v>
      </c>
      <c r="F86" s="210" t="s">
        <v>181</v>
      </c>
      <c r="G86" s="168" t="s">
        <v>28</v>
      </c>
      <c r="H86" s="169" t="s">
        <v>180</v>
      </c>
      <c r="I86" s="230">
        <v>121500</v>
      </c>
      <c r="J86" s="171"/>
      <c r="K86" s="211">
        <f>I86</f>
        <v>121500</v>
      </c>
      <c r="L86" s="42">
        <f t="shared" si="3"/>
        <v>9</v>
      </c>
      <c r="M86" s="80">
        <v>121500</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34">
        <f t="shared" si="4"/>
        <v>121500</v>
      </c>
    </row>
    <row r="87" spans="1:41" s="43" customFormat="1" ht="40.5" customHeight="1" thickBot="1">
      <c r="A87" s="193"/>
      <c r="B87" s="193"/>
      <c r="C87" s="194"/>
      <c r="D87" s="194"/>
      <c r="E87" s="195"/>
      <c r="F87" s="195"/>
      <c r="G87" s="196"/>
      <c r="H87" s="197"/>
      <c r="I87" s="198"/>
      <c r="J87" s="199"/>
      <c r="K87" s="199"/>
      <c r="L87" s="94"/>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34"/>
    </row>
    <row r="88" spans="1:41" s="43" customFormat="1" ht="129" customHeight="1">
      <c r="A88" s="212">
        <v>72</v>
      </c>
      <c r="B88" s="83" t="s">
        <v>29</v>
      </c>
      <c r="C88" s="83" t="s">
        <v>29</v>
      </c>
      <c r="D88" s="84" t="s">
        <v>136</v>
      </c>
      <c r="E88" s="213" t="s">
        <v>137</v>
      </c>
      <c r="F88" s="213" t="s">
        <v>30</v>
      </c>
      <c r="G88" s="85" t="s">
        <v>139</v>
      </c>
      <c r="H88" s="159" t="s">
        <v>140</v>
      </c>
      <c r="I88" s="86">
        <v>2493000</v>
      </c>
      <c r="J88" s="87"/>
      <c r="K88" s="214">
        <v>2493000</v>
      </c>
      <c r="L88" s="42">
        <v>1</v>
      </c>
      <c r="M88" s="34">
        <v>2493000</v>
      </c>
      <c r="N88" s="49">
        <v>-958000</v>
      </c>
      <c r="O88" s="34">
        <v>958000</v>
      </c>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f t="shared" si="4"/>
        <v>2493000</v>
      </c>
    </row>
    <row r="89" spans="1:41" s="43" customFormat="1" ht="141" customHeight="1">
      <c r="A89" s="201">
        <v>73</v>
      </c>
      <c r="B89" s="27" t="s">
        <v>29</v>
      </c>
      <c r="C89" s="27" t="s">
        <v>29</v>
      </c>
      <c r="D89" s="28" t="s">
        <v>190</v>
      </c>
      <c r="E89" s="202" t="s">
        <v>137</v>
      </c>
      <c r="F89" s="202" t="s">
        <v>31</v>
      </c>
      <c r="G89" s="58" t="s">
        <v>32</v>
      </c>
      <c r="H89" s="31" t="s">
        <v>140</v>
      </c>
      <c r="I89" s="32">
        <v>116140</v>
      </c>
      <c r="J89" s="33"/>
      <c r="K89" s="203">
        <v>116140</v>
      </c>
      <c r="L89" s="42">
        <f t="shared" si="3"/>
        <v>2</v>
      </c>
      <c r="M89" s="34">
        <v>101240</v>
      </c>
      <c r="N89" s="34">
        <v>14000</v>
      </c>
      <c r="O89" s="49">
        <v>-14000</v>
      </c>
      <c r="P89" s="34">
        <v>14900</v>
      </c>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f t="shared" si="4"/>
        <v>116140</v>
      </c>
    </row>
    <row r="90" spans="1:41" s="43" customFormat="1" ht="90.75" customHeight="1">
      <c r="A90" s="201">
        <v>74</v>
      </c>
      <c r="B90" s="208" t="s">
        <v>33</v>
      </c>
      <c r="C90" s="28" t="s">
        <v>34</v>
      </c>
      <c r="D90" s="28" t="s">
        <v>152</v>
      </c>
      <c r="E90" s="202" t="s">
        <v>146</v>
      </c>
      <c r="F90" s="202" t="s">
        <v>35</v>
      </c>
      <c r="G90" s="73" t="s">
        <v>36</v>
      </c>
      <c r="H90" s="31" t="s">
        <v>140</v>
      </c>
      <c r="I90" s="204">
        <v>90000</v>
      </c>
      <c r="J90" s="33"/>
      <c r="K90" s="227">
        <v>90000</v>
      </c>
      <c r="L90" s="42">
        <f t="shared" si="3"/>
        <v>3</v>
      </c>
      <c r="M90" s="74">
        <v>90000</v>
      </c>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34">
        <f t="shared" si="4"/>
        <v>90000</v>
      </c>
    </row>
    <row r="91" spans="1:41" s="43" customFormat="1" ht="105.75" customHeight="1">
      <c r="A91" s="201">
        <v>75</v>
      </c>
      <c r="B91" s="208" t="s">
        <v>33</v>
      </c>
      <c r="C91" s="28" t="s">
        <v>37</v>
      </c>
      <c r="D91" s="28" t="s">
        <v>136</v>
      </c>
      <c r="E91" s="202" t="s">
        <v>137</v>
      </c>
      <c r="F91" s="202" t="s">
        <v>194</v>
      </c>
      <c r="G91" s="58" t="s">
        <v>38</v>
      </c>
      <c r="H91" s="31" t="s">
        <v>140</v>
      </c>
      <c r="I91" s="204">
        <v>249000</v>
      </c>
      <c r="J91" s="33"/>
      <c r="K91" s="227">
        <v>249000</v>
      </c>
      <c r="L91" s="42">
        <f t="shared" si="3"/>
        <v>4</v>
      </c>
      <c r="M91" s="74">
        <v>249000</v>
      </c>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34">
        <f t="shared" si="4"/>
        <v>249000</v>
      </c>
    </row>
    <row r="92" spans="1:41" s="43" customFormat="1" ht="124.5" customHeight="1">
      <c r="A92" s="201">
        <v>76</v>
      </c>
      <c r="B92" s="27" t="s">
        <v>39</v>
      </c>
      <c r="C92" s="27" t="s">
        <v>39</v>
      </c>
      <c r="D92" s="28" t="s">
        <v>136</v>
      </c>
      <c r="E92" s="202" t="s">
        <v>137</v>
      </c>
      <c r="F92" s="202" t="s">
        <v>40</v>
      </c>
      <c r="G92" s="30" t="s">
        <v>139</v>
      </c>
      <c r="H92" s="31" t="s">
        <v>140</v>
      </c>
      <c r="I92" s="32">
        <v>2575000</v>
      </c>
      <c r="J92" s="33"/>
      <c r="K92" s="203">
        <v>2575000</v>
      </c>
      <c r="L92" s="42">
        <f t="shared" si="3"/>
        <v>5</v>
      </c>
      <c r="M92" s="34">
        <v>2575000</v>
      </c>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f t="shared" si="4"/>
        <v>2575000</v>
      </c>
    </row>
    <row r="93" spans="1:41" s="43" customFormat="1" ht="142.5" customHeight="1">
      <c r="A93" s="201">
        <v>77</v>
      </c>
      <c r="B93" s="27" t="s">
        <v>39</v>
      </c>
      <c r="C93" s="27" t="s">
        <v>39</v>
      </c>
      <c r="D93" s="28" t="s">
        <v>193</v>
      </c>
      <c r="E93" s="202" t="s">
        <v>137</v>
      </c>
      <c r="F93" s="202" t="s">
        <v>41</v>
      </c>
      <c r="G93" s="247" t="s">
        <v>42</v>
      </c>
      <c r="H93" s="31" t="s">
        <v>140</v>
      </c>
      <c r="I93" s="32">
        <f>J93+K93</f>
        <v>99900</v>
      </c>
      <c r="J93" s="33">
        <v>64280</v>
      </c>
      <c r="K93" s="203">
        <v>35620</v>
      </c>
      <c r="L93" s="42">
        <f t="shared" si="3"/>
        <v>6</v>
      </c>
      <c r="M93" s="34">
        <v>35620</v>
      </c>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f t="shared" si="4"/>
        <v>35620</v>
      </c>
    </row>
    <row r="94" spans="1:41" s="43" customFormat="1" ht="97.5" customHeight="1">
      <c r="A94" s="201">
        <v>78</v>
      </c>
      <c r="B94" s="208" t="s">
        <v>39</v>
      </c>
      <c r="C94" s="27" t="s">
        <v>43</v>
      </c>
      <c r="D94" s="28" t="s">
        <v>193</v>
      </c>
      <c r="E94" s="202" t="s">
        <v>146</v>
      </c>
      <c r="F94" s="202" t="s">
        <v>44</v>
      </c>
      <c r="G94" s="73" t="s">
        <v>45</v>
      </c>
      <c r="H94" s="31" t="s">
        <v>140</v>
      </c>
      <c r="I94" s="204">
        <v>802180</v>
      </c>
      <c r="J94" s="33"/>
      <c r="K94" s="203">
        <v>802180</v>
      </c>
      <c r="L94" s="42">
        <f t="shared" si="3"/>
        <v>7</v>
      </c>
      <c r="M94" s="34">
        <v>400000</v>
      </c>
      <c r="N94" s="34">
        <v>402180</v>
      </c>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f t="shared" si="4"/>
        <v>802180</v>
      </c>
    </row>
    <row r="95" spans="1:41" s="43" customFormat="1" ht="57.75" customHeight="1">
      <c r="A95" s="201">
        <v>79</v>
      </c>
      <c r="B95" s="208" t="s">
        <v>39</v>
      </c>
      <c r="C95" s="27" t="s">
        <v>39</v>
      </c>
      <c r="D95" s="28" t="s">
        <v>136</v>
      </c>
      <c r="E95" s="202" t="s">
        <v>137</v>
      </c>
      <c r="F95" s="202" t="s">
        <v>181</v>
      </c>
      <c r="G95" s="73" t="s">
        <v>46</v>
      </c>
      <c r="H95" s="31" t="s">
        <v>180</v>
      </c>
      <c r="I95" s="204">
        <v>1360000</v>
      </c>
      <c r="J95" s="33"/>
      <c r="K95" s="203">
        <v>1360000</v>
      </c>
      <c r="L95" s="42">
        <f t="shared" si="3"/>
        <v>8</v>
      </c>
      <c r="M95" s="34">
        <v>1360000</v>
      </c>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f t="shared" si="4"/>
        <v>1360000</v>
      </c>
    </row>
    <row r="96" spans="1:41" s="43" customFormat="1" ht="126" customHeight="1" thickBot="1">
      <c r="A96" s="209">
        <v>80</v>
      </c>
      <c r="B96" s="166" t="s">
        <v>47</v>
      </c>
      <c r="C96" s="166" t="s">
        <v>47</v>
      </c>
      <c r="D96" s="167" t="s">
        <v>136</v>
      </c>
      <c r="E96" s="210" t="s">
        <v>137</v>
      </c>
      <c r="F96" s="210" t="s">
        <v>48</v>
      </c>
      <c r="G96" s="168" t="s">
        <v>139</v>
      </c>
      <c r="H96" s="169" t="s">
        <v>140</v>
      </c>
      <c r="I96" s="170">
        <v>3242000</v>
      </c>
      <c r="J96" s="171"/>
      <c r="K96" s="211">
        <v>3242000</v>
      </c>
      <c r="L96" s="42">
        <f t="shared" si="3"/>
        <v>9</v>
      </c>
      <c r="M96" s="34">
        <v>3242000</v>
      </c>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f t="shared" si="4"/>
        <v>3242000</v>
      </c>
    </row>
    <row r="97" spans="1:41" s="43" customFormat="1" ht="37.5" customHeight="1">
      <c r="A97" s="160"/>
      <c r="B97" s="160"/>
      <c r="C97" s="160"/>
      <c r="D97" s="161"/>
      <c r="E97" s="184"/>
      <c r="F97" s="184"/>
      <c r="G97" s="162"/>
      <c r="H97" s="163"/>
      <c r="I97" s="164"/>
      <c r="J97" s="165"/>
      <c r="K97" s="165"/>
      <c r="L97" s="9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row>
    <row r="98" spans="1:41" s="43" customFormat="1" ht="101.25" customHeight="1">
      <c r="A98" s="212">
        <v>81</v>
      </c>
      <c r="B98" s="83" t="s">
        <v>47</v>
      </c>
      <c r="C98" s="83" t="s">
        <v>47</v>
      </c>
      <c r="D98" s="84" t="s">
        <v>190</v>
      </c>
      <c r="E98" s="213" t="s">
        <v>137</v>
      </c>
      <c r="F98" s="213" t="s">
        <v>188</v>
      </c>
      <c r="G98" s="200" t="s">
        <v>49</v>
      </c>
      <c r="H98" s="159" t="s">
        <v>140</v>
      </c>
      <c r="I98" s="86">
        <v>190000</v>
      </c>
      <c r="J98" s="87"/>
      <c r="K98" s="214">
        <v>190000</v>
      </c>
      <c r="L98" s="42">
        <v>1</v>
      </c>
      <c r="M98" s="34">
        <v>190000</v>
      </c>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f t="shared" si="4"/>
        <v>190000</v>
      </c>
    </row>
    <row r="99" spans="1:41" s="43" customFormat="1" ht="93.75" customHeight="1">
      <c r="A99" s="201">
        <v>82</v>
      </c>
      <c r="B99" s="27" t="s">
        <v>47</v>
      </c>
      <c r="C99" s="27" t="s">
        <v>47</v>
      </c>
      <c r="D99" s="28" t="s">
        <v>136</v>
      </c>
      <c r="E99" s="202" t="s">
        <v>137</v>
      </c>
      <c r="F99" s="202" t="s">
        <v>181</v>
      </c>
      <c r="G99" s="58" t="s">
        <v>50</v>
      </c>
      <c r="H99" s="31" t="s">
        <v>180</v>
      </c>
      <c r="I99" s="32">
        <v>1000000</v>
      </c>
      <c r="J99" s="33"/>
      <c r="K99" s="203">
        <v>1000000</v>
      </c>
      <c r="L99" s="42">
        <f t="shared" si="3"/>
        <v>2</v>
      </c>
      <c r="M99" s="34">
        <v>1000000</v>
      </c>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f t="shared" si="4"/>
        <v>1000000</v>
      </c>
    </row>
    <row r="100" spans="1:41" s="43" customFormat="1" ht="104.25" customHeight="1">
      <c r="A100" s="201">
        <v>83</v>
      </c>
      <c r="B100" s="27" t="s">
        <v>47</v>
      </c>
      <c r="C100" s="27" t="s">
        <v>47</v>
      </c>
      <c r="D100" s="28" t="s">
        <v>136</v>
      </c>
      <c r="E100" s="202" t="s">
        <v>137</v>
      </c>
      <c r="F100" s="202" t="s">
        <v>181</v>
      </c>
      <c r="G100" s="58" t="s">
        <v>51</v>
      </c>
      <c r="H100" s="31" t="s">
        <v>180</v>
      </c>
      <c r="I100" s="32">
        <v>951800</v>
      </c>
      <c r="J100" s="33"/>
      <c r="K100" s="203">
        <v>951800</v>
      </c>
      <c r="L100" s="42">
        <f t="shared" si="3"/>
        <v>3</v>
      </c>
      <c r="M100" s="34">
        <v>951800</v>
      </c>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f t="shared" si="4"/>
        <v>951800</v>
      </c>
    </row>
    <row r="101" spans="1:41" s="43" customFormat="1" ht="99" customHeight="1">
      <c r="A101" s="201">
        <v>84</v>
      </c>
      <c r="B101" s="27" t="s">
        <v>47</v>
      </c>
      <c r="C101" s="27" t="s">
        <v>47</v>
      </c>
      <c r="D101" s="28" t="s">
        <v>136</v>
      </c>
      <c r="E101" s="202" t="s">
        <v>137</v>
      </c>
      <c r="F101" s="202" t="s">
        <v>237</v>
      </c>
      <c r="G101" s="58" t="s">
        <v>52</v>
      </c>
      <c r="H101" s="31" t="s">
        <v>140</v>
      </c>
      <c r="I101" s="32">
        <v>445600</v>
      </c>
      <c r="J101" s="33"/>
      <c r="K101" s="203">
        <v>445600</v>
      </c>
      <c r="L101" s="42">
        <f t="shared" si="3"/>
        <v>4</v>
      </c>
      <c r="M101" s="34">
        <v>340600</v>
      </c>
      <c r="N101" s="34">
        <v>105000</v>
      </c>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f t="shared" si="4"/>
        <v>445600</v>
      </c>
    </row>
    <row r="102" spans="1:41" s="43" customFormat="1" ht="122.25" customHeight="1">
      <c r="A102" s="201">
        <v>85</v>
      </c>
      <c r="B102" s="27" t="s">
        <v>47</v>
      </c>
      <c r="C102" s="28" t="s">
        <v>47</v>
      </c>
      <c r="D102" s="28" t="s">
        <v>145</v>
      </c>
      <c r="E102" s="202" t="s">
        <v>137</v>
      </c>
      <c r="F102" s="202" t="s">
        <v>53</v>
      </c>
      <c r="G102" s="30" t="s">
        <v>54</v>
      </c>
      <c r="H102" s="31" t="s">
        <v>140</v>
      </c>
      <c r="I102" s="204">
        <v>73120</v>
      </c>
      <c r="J102" s="33"/>
      <c r="K102" s="203">
        <v>73120</v>
      </c>
      <c r="L102" s="42">
        <f t="shared" si="3"/>
        <v>5</v>
      </c>
      <c r="M102" s="34">
        <v>73120</v>
      </c>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f t="shared" si="4"/>
        <v>73120</v>
      </c>
    </row>
    <row r="103" spans="1:41" s="43" customFormat="1" ht="164.25" customHeight="1">
      <c r="A103" s="201">
        <v>86</v>
      </c>
      <c r="B103" s="208" t="s">
        <v>55</v>
      </c>
      <c r="C103" s="208" t="s">
        <v>56</v>
      </c>
      <c r="D103" s="28" t="s">
        <v>193</v>
      </c>
      <c r="E103" s="202" t="s">
        <v>146</v>
      </c>
      <c r="F103" s="202" t="s">
        <v>57</v>
      </c>
      <c r="G103" s="73" t="s">
        <v>58</v>
      </c>
      <c r="H103" s="31" t="s">
        <v>140</v>
      </c>
      <c r="I103" s="69">
        <v>155000</v>
      </c>
      <c r="J103" s="33">
        <v>86552</v>
      </c>
      <c r="K103" s="203">
        <v>68448</v>
      </c>
      <c r="L103" s="42">
        <f t="shared" si="3"/>
        <v>6</v>
      </c>
      <c r="M103" s="34">
        <v>68448</v>
      </c>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f t="shared" si="4"/>
        <v>68448</v>
      </c>
    </row>
    <row r="104" spans="1:41" s="43" customFormat="1" ht="51" customHeight="1">
      <c r="A104" s="277" t="s">
        <v>26</v>
      </c>
      <c r="B104" s="277"/>
      <c r="C104" s="277"/>
      <c r="D104" s="277"/>
      <c r="E104" s="277"/>
      <c r="F104" s="277"/>
      <c r="G104" s="277"/>
      <c r="H104" s="277"/>
      <c r="I104" s="88">
        <f>SUM(I9:I103)</f>
        <v>71640194</v>
      </c>
      <c r="J104" s="88">
        <f>SUM(J9:J103)</f>
        <v>3498661</v>
      </c>
      <c r="K104" s="88">
        <f>SUM(K9:K103)</f>
        <v>56675233</v>
      </c>
      <c r="L104" s="42">
        <f t="shared" si="3"/>
        <v>7</v>
      </c>
      <c r="M104" s="88">
        <f aca="true" t="shared" si="5" ref="M104:AO104">SUM(M9:M103)</f>
        <v>57643763</v>
      </c>
      <c r="N104" s="88">
        <f t="shared" si="5"/>
        <v>2597094</v>
      </c>
      <c r="O104" s="88">
        <f t="shared" si="5"/>
        <v>2498199</v>
      </c>
      <c r="P104" s="88">
        <f t="shared" si="5"/>
        <v>87741</v>
      </c>
      <c r="Q104" s="88">
        <f t="shared" si="5"/>
        <v>140548</v>
      </c>
      <c r="R104" s="88">
        <f t="shared" si="5"/>
        <v>1932990</v>
      </c>
      <c r="S104" s="88">
        <f t="shared" si="5"/>
        <v>1344210</v>
      </c>
      <c r="T104" s="88">
        <f t="shared" si="5"/>
        <v>16400</v>
      </c>
      <c r="U104" s="88">
        <f t="shared" si="5"/>
        <v>-137000</v>
      </c>
      <c r="V104" s="88">
        <f t="shared" si="5"/>
        <v>-194400</v>
      </c>
      <c r="W104" s="88">
        <f t="shared" si="5"/>
        <v>-116552</v>
      </c>
      <c r="X104" s="88">
        <f t="shared" si="5"/>
        <v>-110000</v>
      </c>
      <c r="Y104" s="88">
        <f t="shared" si="5"/>
        <v>110000</v>
      </c>
      <c r="Z104" s="88">
        <f t="shared" si="5"/>
        <v>408448</v>
      </c>
      <c r="AA104" s="88">
        <f t="shared" si="5"/>
        <v>-71552</v>
      </c>
      <c r="AB104" s="88">
        <f t="shared" si="5"/>
        <v>208448</v>
      </c>
      <c r="AC104" s="88">
        <f t="shared" si="5"/>
        <v>248448</v>
      </c>
      <c r="AD104" s="88">
        <f t="shared" si="5"/>
        <v>-61552</v>
      </c>
      <c r="AE104" s="88">
        <f t="shared" si="5"/>
        <v>119800</v>
      </c>
      <c r="AF104" s="88">
        <f t="shared" si="5"/>
        <v>-150800</v>
      </c>
      <c r="AG104" s="88">
        <f t="shared" si="5"/>
        <v>-110000</v>
      </c>
      <c r="AH104" s="88">
        <f t="shared" si="5"/>
        <v>221000</v>
      </c>
      <c r="AI104" s="88">
        <f t="shared" si="5"/>
        <v>50000</v>
      </c>
      <c r="AJ104" s="88">
        <f t="shared" si="5"/>
        <v>0</v>
      </c>
      <c r="AK104" s="88">
        <f t="shared" si="5"/>
        <v>0</v>
      </c>
      <c r="AL104" s="88">
        <f t="shared" si="5"/>
        <v>0</v>
      </c>
      <c r="AM104" s="88">
        <f t="shared" si="5"/>
        <v>0</v>
      </c>
      <c r="AN104" s="88">
        <f t="shared" si="5"/>
        <v>0</v>
      </c>
      <c r="AO104" s="88">
        <f t="shared" si="5"/>
        <v>66675233</v>
      </c>
    </row>
    <row r="105" spans="1:13" s="43" customFormat="1" ht="17.25" customHeight="1">
      <c r="A105" s="89"/>
      <c r="B105" s="89"/>
      <c r="C105" s="89"/>
      <c r="D105" s="13"/>
      <c r="E105" s="90"/>
      <c r="F105" s="90"/>
      <c r="G105" s="91"/>
      <c r="H105" s="92"/>
      <c r="I105" s="93"/>
      <c r="J105" s="94"/>
      <c r="K105" s="94"/>
      <c r="L105" s="42"/>
      <c r="M105" s="36"/>
    </row>
    <row r="106" spans="1:13" s="43" customFormat="1" ht="17.25" customHeight="1" thickBot="1">
      <c r="A106" s="89"/>
      <c r="B106" s="89"/>
      <c r="C106" s="89"/>
      <c r="D106" s="13"/>
      <c r="E106" s="90"/>
      <c r="F106" s="90"/>
      <c r="G106" s="91"/>
      <c r="H106" s="92"/>
      <c r="I106" s="93"/>
      <c r="J106" s="94"/>
      <c r="K106" s="94"/>
      <c r="L106" s="42"/>
      <c r="M106" s="36"/>
    </row>
    <row r="107" spans="1:13" ht="46.5" customHeight="1" thickBot="1">
      <c r="A107" s="282" t="s">
        <v>59</v>
      </c>
      <c r="B107" s="282"/>
      <c r="C107" s="282"/>
      <c r="D107" s="282"/>
      <c r="E107" s="282"/>
      <c r="F107" s="282"/>
      <c r="G107" s="282"/>
      <c r="H107" s="282"/>
      <c r="I107" s="282"/>
      <c r="J107" s="282"/>
      <c r="K107" s="282"/>
      <c r="L107" s="42">
        <v>1</v>
      </c>
      <c r="M107" s="36"/>
    </row>
    <row r="108" spans="1:13" s="43" customFormat="1" ht="117.75" customHeight="1">
      <c r="A108" s="37">
        <v>87</v>
      </c>
      <c r="B108" s="37" t="s">
        <v>60</v>
      </c>
      <c r="C108" s="37" t="s">
        <v>60</v>
      </c>
      <c r="D108" s="38" t="s">
        <v>152</v>
      </c>
      <c r="E108" s="29" t="s">
        <v>146</v>
      </c>
      <c r="F108" s="29" t="s">
        <v>181</v>
      </c>
      <c r="G108" s="39" t="s">
        <v>61</v>
      </c>
      <c r="H108" s="46" t="s">
        <v>180</v>
      </c>
      <c r="I108" s="40">
        <v>490000</v>
      </c>
      <c r="J108" s="41"/>
      <c r="K108" s="34"/>
      <c r="L108" s="42">
        <f t="shared" si="3"/>
        <v>2</v>
      </c>
      <c r="M108" s="36"/>
    </row>
    <row r="109" spans="1:13" s="43" customFormat="1" ht="131.25" customHeight="1">
      <c r="A109" s="37">
        <v>88</v>
      </c>
      <c r="B109" s="44" t="s">
        <v>62</v>
      </c>
      <c r="C109" s="37" t="s">
        <v>239</v>
      </c>
      <c r="D109" s="38" t="s">
        <v>152</v>
      </c>
      <c r="E109" s="29" t="s">
        <v>146</v>
      </c>
      <c r="F109" s="29" t="s">
        <v>181</v>
      </c>
      <c r="G109" s="39" t="s">
        <v>63</v>
      </c>
      <c r="H109" s="46" t="s">
        <v>180</v>
      </c>
      <c r="I109" s="40">
        <v>375170</v>
      </c>
      <c r="J109" s="41"/>
      <c r="K109" s="34"/>
      <c r="L109" s="42">
        <f t="shared" si="3"/>
        <v>3</v>
      </c>
      <c r="M109" s="36"/>
    </row>
    <row r="110" spans="1:13" s="43" customFormat="1" ht="162.75" customHeight="1">
      <c r="A110" s="37">
        <v>89</v>
      </c>
      <c r="B110" s="37" t="s">
        <v>64</v>
      </c>
      <c r="C110" s="37" t="s">
        <v>64</v>
      </c>
      <c r="D110" s="44" t="s">
        <v>152</v>
      </c>
      <c r="E110" s="29" t="s">
        <v>146</v>
      </c>
      <c r="F110" s="29"/>
      <c r="G110" s="39" t="s">
        <v>65</v>
      </c>
      <c r="H110" s="46" t="s">
        <v>180</v>
      </c>
      <c r="I110" s="40">
        <v>31700</v>
      </c>
      <c r="J110" s="41"/>
      <c r="K110" s="34"/>
      <c r="L110" s="42">
        <f t="shared" si="3"/>
        <v>4</v>
      </c>
      <c r="M110" s="36"/>
    </row>
    <row r="111" spans="1:13" s="43" customFormat="1" ht="131.25" customHeight="1">
      <c r="A111" s="37">
        <v>90</v>
      </c>
      <c r="B111" s="37" t="s">
        <v>257</v>
      </c>
      <c r="C111" s="38" t="s">
        <v>257</v>
      </c>
      <c r="D111" s="38" t="s">
        <v>152</v>
      </c>
      <c r="E111" s="29" t="s">
        <v>137</v>
      </c>
      <c r="F111" s="29" t="s">
        <v>181</v>
      </c>
      <c r="G111" s="71" t="s">
        <v>66</v>
      </c>
      <c r="H111" s="46" t="s">
        <v>180</v>
      </c>
      <c r="I111" s="40">
        <v>762564</v>
      </c>
      <c r="J111" s="41"/>
      <c r="K111" s="34"/>
      <c r="L111" s="42">
        <f t="shared" si="3"/>
        <v>5</v>
      </c>
      <c r="M111" s="36"/>
    </row>
    <row r="112" spans="1:13" s="43" customFormat="1" ht="105.75" customHeight="1">
      <c r="A112" s="37">
        <v>91</v>
      </c>
      <c r="B112" s="37" t="s">
        <v>262</v>
      </c>
      <c r="C112" s="38" t="s">
        <v>262</v>
      </c>
      <c r="D112" s="38" t="s">
        <v>152</v>
      </c>
      <c r="E112" s="29" t="s">
        <v>137</v>
      </c>
      <c r="F112" s="29" t="s">
        <v>181</v>
      </c>
      <c r="G112" s="71" t="s">
        <v>67</v>
      </c>
      <c r="H112" s="46" t="s">
        <v>180</v>
      </c>
      <c r="I112" s="40">
        <v>350000</v>
      </c>
      <c r="J112" s="41"/>
      <c r="K112" s="34"/>
      <c r="L112" s="42">
        <f t="shared" si="3"/>
        <v>6</v>
      </c>
      <c r="M112" s="36"/>
    </row>
    <row r="113" spans="1:13" s="43" customFormat="1" ht="152.25" customHeight="1">
      <c r="A113" s="37">
        <v>92</v>
      </c>
      <c r="B113" s="37" t="s">
        <v>29</v>
      </c>
      <c r="C113" s="38" t="s">
        <v>29</v>
      </c>
      <c r="D113" s="38" t="s">
        <v>152</v>
      </c>
      <c r="E113" s="29" t="s">
        <v>137</v>
      </c>
      <c r="F113" s="29" t="s">
        <v>181</v>
      </c>
      <c r="G113" s="71" t="s">
        <v>68</v>
      </c>
      <c r="H113" s="46" t="s">
        <v>180</v>
      </c>
      <c r="I113" s="40">
        <v>650000</v>
      </c>
      <c r="J113" s="41"/>
      <c r="K113" s="34"/>
      <c r="L113" s="42">
        <f t="shared" si="3"/>
        <v>7</v>
      </c>
      <c r="M113" s="36"/>
    </row>
    <row r="114" spans="1:13" s="43" customFormat="1" ht="104.25" customHeight="1">
      <c r="A114" s="37">
        <v>93</v>
      </c>
      <c r="B114" s="44" t="s">
        <v>226</v>
      </c>
      <c r="C114" s="44" t="s">
        <v>226</v>
      </c>
      <c r="D114" s="44" t="s">
        <v>152</v>
      </c>
      <c r="E114" s="29" t="s">
        <v>146</v>
      </c>
      <c r="F114" s="29" t="s">
        <v>181</v>
      </c>
      <c r="G114" s="71" t="s">
        <v>69</v>
      </c>
      <c r="H114" s="46" t="s">
        <v>180</v>
      </c>
      <c r="I114" s="40">
        <v>951678</v>
      </c>
      <c r="J114" s="41"/>
      <c r="K114" s="34"/>
      <c r="L114" s="42">
        <f t="shared" si="3"/>
        <v>8</v>
      </c>
      <c r="M114" s="36"/>
    </row>
    <row r="115" spans="1:13" s="43" customFormat="1" ht="66.75" customHeight="1">
      <c r="A115" s="277" t="s">
        <v>70</v>
      </c>
      <c r="B115" s="277"/>
      <c r="C115" s="277"/>
      <c r="D115" s="277"/>
      <c r="E115" s="277"/>
      <c r="F115" s="277"/>
      <c r="G115" s="277"/>
      <c r="H115" s="277"/>
      <c r="I115" s="88">
        <f>SUM(I108:I114)</f>
        <v>3611112</v>
      </c>
      <c r="J115" s="88">
        <f>SUM(J108:J114)</f>
        <v>0</v>
      </c>
      <c r="K115" s="88">
        <f>SUM(K108:K114)</f>
        <v>0</v>
      </c>
      <c r="L115" s="42">
        <f t="shared" si="3"/>
        <v>9</v>
      </c>
      <c r="M115" s="36"/>
    </row>
    <row r="116" spans="1:12" s="36" customFormat="1" ht="17.25" customHeight="1">
      <c r="A116" s="89"/>
      <c r="B116" s="96"/>
      <c r="C116" s="96"/>
      <c r="D116" s="96"/>
      <c r="E116" s="96"/>
      <c r="F116" s="97"/>
      <c r="G116" s="98"/>
      <c r="H116" s="92"/>
      <c r="I116" s="99"/>
      <c r="J116" s="100"/>
      <c r="K116" s="100"/>
      <c r="L116" s="42"/>
    </row>
    <row r="117" spans="1:13" ht="58.5" customHeight="1">
      <c r="A117" s="282" t="s">
        <v>71</v>
      </c>
      <c r="B117" s="282"/>
      <c r="C117" s="282"/>
      <c r="D117" s="282"/>
      <c r="E117" s="282"/>
      <c r="F117" s="282"/>
      <c r="G117" s="282"/>
      <c r="H117" s="282"/>
      <c r="I117" s="282"/>
      <c r="J117" s="282"/>
      <c r="K117" s="282"/>
      <c r="L117" s="42">
        <f t="shared" si="3"/>
        <v>1</v>
      </c>
      <c r="M117" s="36"/>
    </row>
    <row r="118" spans="1:13" s="43" customFormat="1" ht="122.25" customHeight="1">
      <c r="A118" s="37">
        <v>94</v>
      </c>
      <c r="B118" s="37" t="s">
        <v>208</v>
      </c>
      <c r="C118" s="38" t="s">
        <v>208</v>
      </c>
      <c r="D118" s="38" t="s">
        <v>193</v>
      </c>
      <c r="E118" s="29" t="s">
        <v>137</v>
      </c>
      <c r="F118" s="29" t="s">
        <v>211</v>
      </c>
      <c r="G118" s="71" t="s">
        <v>212</v>
      </c>
      <c r="H118" s="101" t="s">
        <v>72</v>
      </c>
      <c r="I118" s="47">
        <v>2500000</v>
      </c>
      <c r="J118" s="41"/>
      <c r="K118" s="34"/>
      <c r="L118" s="42">
        <f t="shared" si="3"/>
        <v>2</v>
      </c>
      <c r="M118" s="36"/>
    </row>
    <row r="119" spans="1:13" s="43" customFormat="1" ht="127.5" customHeight="1">
      <c r="A119" s="37">
        <v>95</v>
      </c>
      <c r="B119" s="38" t="s">
        <v>73</v>
      </c>
      <c r="C119" s="38" t="s">
        <v>73</v>
      </c>
      <c r="D119" s="38" t="s">
        <v>152</v>
      </c>
      <c r="E119" s="29" t="s">
        <v>146</v>
      </c>
      <c r="F119" s="29" t="s">
        <v>74</v>
      </c>
      <c r="G119" s="71" t="s">
        <v>75</v>
      </c>
      <c r="H119" s="46" t="s">
        <v>76</v>
      </c>
      <c r="I119" s="47">
        <v>2500000</v>
      </c>
      <c r="J119" s="41"/>
      <c r="K119" s="49"/>
      <c r="L119" s="42">
        <f t="shared" si="3"/>
        <v>3</v>
      </c>
      <c r="M119" s="36"/>
    </row>
    <row r="120" spans="1:13" s="43" customFormat="1" ht="164.25" customHeight="1">
      <c r="A120" s="37">
        <v>96</v>
      </c>
      <c r="B120" s="44" t="s">
        <v>236</v>
      </c>
      <c r="C120" s="44" t="s">
        <v>236</v>
      </c>
      <c r="D120" s="44" t="s">
        <v>152</v>
      </c>
      <c r="E120" s="44" t="s">
        <v>146</v>
      </c>
      <c r="F120" s="29" t="s">
        <v>237</v>
      </c>
      <c r="G120" s="60" t="s">
        <v>238</v>
      </c>
      <c r="H120" s="101" t="s">
        <v>72</v>
      </c>
      <c r="I120" s="61">
        <v>1200000</v>
      </c>
      <c r="J120" s="62"/>
      <c r="K120" s="102"/>
      <c r="L120" s="42">
        <f t="shared" si="3"/>
        <v>4</v>
      </c>
      <c r="M120" s="36"/>
    </row>
    <row r="121" spans="1:13" s="43" customFormat="1" ht="67.5" customHeight="1">
      <c r="A121" s="37">
        <v>97</v>
      </c>
      <c r="B121" s="48" t="s">
        <v>257</v>
      </c>
      <c r="C121" s="48" t="s">
        <v>177</v>
      </c>
      <c r="D121" s="38" t="s">
        <v>152</v>
      </c>
      <c r="E121" s="29" t="s">
        <v>146</v>
      </c>
      <c r="F121" s="29" t="s">
        <v>17</v>
      </c>
      <c r="G121" s="45" t="s">
        <v>77</v>
      </c>
      <c r="H121" s="46" t="s">
        <v>76</v>
      </c>
      <c r="I121" s="47">
        <v>115714</v>
      </c>
      <c r="J121" s="41"/>
      <c r="K121" s="34"/>
      <c r="L121" s="42">
        <f t="shared" si="3"/>
        <v>5</v>
      </c>
      <c r="M121" s="36"/>
    </row>
    <row r="122" spans="1:13" s="43" customFormat="1" ht="79.5" customHeight="1">
      <c r="A122" s="37">
        <v>98</v>
      </c>
      <c r="B122" s="38" t="s">
        <v>262</v>
      </c>
      <c r="C122" s="38" t="s">
        <v>177</v>
      </c>
      <c r="D122" s="38" t="s">
        <v>152</v>
      </c>
      <c r="E122" s="29" t="s">
        <v>146</v>
      </c>
      <c r="F122" s="29" t="s">
        <v>17</v>
      </c>
      <c r="G122" s="45" t="s">
        <v>78</v>
      </c>
      <c r="H122" s="46" t="s">
        <v>76</v>
      </c>
      <c r="I122" s="41">
        <v>144643</v>
      </c>
      <c r="J122" s="41"/>
      <c r="K122" s="34"/>
      <c r="L122" s="42">
        <f t="shared" si="3"/>
        <v>6</v>
      </c>
      <c r="M122" s="36"/>
    </row>
    <row r="123" spans="1:13" s="43" customFormat="1" ht="77.25" customHeight="1">
      <c r="A123" s="37">
        <v>99</v>
      </c>
      <c r="B123" s="37" t="s">
        <v>262</v>
      </c>
      <c r="C123" s="37" t="s">
        <v>262</v>
      </c>
      <c r="D123" s="44" t="s">
        <v>152</v>
      </c>
      <c r="E123" s="29" t="s">
        <v>137</v>
      </c>
      <c r="F123" s="29" t="s">
        <v>181</v>
      </c>
      <c r="G123" s="39" t="s">
        <v>79</v>
      </c>
      <c r="H123" s="46" t="s">
        <v>80</v>
      </c>
      <c r="I123" s="40">
        <v>380151</v>
      </c>
      <c r="J123" s="41"/>
      <c r="K123" s="34"/>
      <c r="L123" s="42">
        <f t="shared" si="3"/>
        <v>7</v>
      </c>
      <c r="M123" s="36"/>
    </row>
    <row r="124" spans="1:14" s="43" customFormat="1" ht="60.75" customHeight="1">
      <c r="A124" s="37">
        <v>100</v>
      </c>
      <c r="B124" s="38" t="s">
        <v>81</v>
      </c>
      <c r="C124" s="38" t="s">
        <v>177</v>
      </c>
      <c r="D124" s="38" t="s">
        <v>152</v>
      </c>
      <c r="E124" s="29" t="s">
        <v>200</v>
      </c>
      <c r="F124" s="29" t="s">
        <v>17</v>
      </c>
      <c r="G124" s="103" t="s">
        <v>82</v>
      </c>
      <c r="H124" s="46" t="s">
        <v>76</v>
      </c>
      <c r="I124" s="41">
        <v>240000</v>
      </c>
      <c r="J124" s="41"/>
      <c r="K124" s="74"/>
      <c r="L124" s="42">
        <f t="shared" si="3"/>
        <v>8</v>
      </c>
      <c r="M124" s="36"/>
      <c r="N124" s="104"/>
    </row>
    <row r="125" spans="1:13" s="43" customFormat="1" ht="89.25" customHeight="1">
      <c r="A125" s="37">
        <v>101</v>
      </c>
      <c r="B125" s="38" t="s">
        <v>29</v>
      </c>
      <c r="C125" s="38" t="s">
        <v>177</v>
      </c>
      <c r="D125" s="105" t="s">
        <v>152</v>
      </c>
      <c r="E125" s="29" t="s">
        <v>200</v>
      </c>
      <c r="F125" s="29" t="s">
        <v>17</v>
      </c>
      <c r="G125" s="45" t="s">
        <v>83</v>
      </c>
      <c r="H125" s="46" t="s">
        <v>76</v>
      </c>
      <c r="I125" s="62">
        <v>145092</v>
      </c>
      <c r="J125" s="62"/>
      <c r="K125" s="34"/>
      <c r="L125" s="42">
        <f t="shared" si="3"/>
        <v>9</v>
      </c>
      <c r="M125" s="36"/>
    </row>
    <row r="126" spans="1:13" s="43" customFormat="1" ht="71.25" customHeight="1">
      <c r="A126" s="37">
        <v>102</v>
      </c>
      <c r="B126" s="38" t="s">
        <v>39</v>
      </c>
      <c r="C126" s="38" t="s">
        <v>177</v>
      </c>
      <c r="D126" s="38" t="s">
        <v>152</v>
      </c>
      <c r="E126" s="29" t="s">
        <v>200</v>
      </c>
      <c r="F126" s="29" t="s">
        <v>17</v>
      </c>
      <c r="G126" s="45" t="s">
        <v>84</v>
      </c>
      <c r="H126" s="46" t="s">
        <v>76</v>
      </c>
      <c r="I126" s="61">
        <v>144634</v>
      </c>
      <c r="J126" s="41"/>
      <c r="K126" s="34"/>
      <c r="L126" s="42">
        <f t="shared" si="3"/>
        <v>10</v>
      </c>
      <c r="M126" s="36"/>
    </row>
    <row r="127" spans="1:13" s="43" customFormat="1" ht="74.25" customHeight="1">
      <c r="A127" s="37">
        <v>103</v>
      </c>
      <c r="B127" s="48" t="s">
        <v>47</v>
      </c>
      <c r="C127" s="48" t="s">
        <v>177</v>
      </c>
      <c r="D127" s="38" t="s">
        <v>190</v>
      </c>
      <c r="E127" s="29" t="s">
        <v>200</v>
      </c>
      <c r="F127" s="29" t="s">
        <v>17</v>
      </c>
      <c r="G127" s="45" t="s">
        <v>85</v>
      </c>
      <c r="H127" s="46" t="s">
        <v>76</v>
      </c>
      <c r="I127" s="40">
        <v>151944</v>
      </c>
      <c r="J127" s="41"/>
      <c r="K127" s="34"/>
      <c r="L127" s="42">
        <f t="shared" si="3"/>
        <v>11</v>
      </c>
      <c r="M127" s="36"/>
    </row>
    <row r="128" spans="1:12" s="43" customFormat="1" ht="75" customHeight="1">
      <c r="A128" s="283" t="s">
        <v>86</v>
      </c>
      <c r="B128" s="283"/>
      <c r="C128" s="283"/>
      <c r="D128" s="283"/>
      <c r="E128" s="283"/>
      <c r="F128" s="283"/>
      <c r="G128" s="283"/>
      <c r="H128" s="283"/>
      <c r="I128" s="106">
        <f>SUM(I118:I127)</f>
        <v>7522178</v>
      </c>
      <c r="J128" s="106">
        <f>SUM(J118:J127)</f>
        <v>0</v>
      </c>
      <c r="K128" s="106">
        <f>SUM(K118:K127)</f>
        <v>0</v>
      </c>
      <c r="L128" s="95"/>
    </row>
    <row r="129" spans="1:12" s="43" customFormat="1" ht="19.5" customHeight="1">
      <c r="A129" s="107"/>
      <c r="B129" s="2"/>
      <c r="C129" s="2"/>
      <c r="D129" s="3"/>
      <c r="E129" s="1"/>
      <c r="F129" s="4"/>
      <c r="G129" s="5"/>
      <c r="H129" s="6"/>
      <c r="I129" s="7"/>
      <c r="J129" s="8"/>
      <c r="K129" s="8"/>
      <c r="L129" s="108"/>
    </row>
    <row r="130" spans="1:13" s="112" customFormat="1" ht="51" customHeight="1">
      <c r="A130" s="278" t="s">
        <v>87</v>
      </c>
      <c r="B130" s="278"/>
      <c r="C130" s="278"/>
      <c r="D130" s="278"/>
      <c r="E130" s="278"/>
      <c r="F130" s="278"/>
      <c r="G130" s="278"/>
      <c r="H130" s="278"/>
      <c r="I130" s="109" t="s">
        <v>88</v>
      </c>
      <c r="J130" s="109" t="s">
        <v>89</v>
      </c>
      <c r="K130" s="110" t="s">
        <v>90</v>
      </c>
      <c r="L130" s="111"/>
      <c r="M130" s="9"/>
    </row>
    <row r="131" spans="1:13" s="119" customFormat="1" ht="51" customHeight="1">
      <c r="A131" s="113"/>
      <c r="B131" s="2"/>
      <c r="C131" s="2"/>
      <c r="D131" s="3"/>
      <c r="E131" s="1"/>
      <c r="F131" s="4" t="s">
        <v>91</v>
      </c>
      <c r="G131" s="114" t="s">
        <v>92</v>
      </c>
      <c r="H131" s="6" t="s">
        <v>93</v>
      </c>
      <c r="I131" s="115">
        <v>93406580</v>
      </c>
      <c r="J131" s="116"/>
      <c r="K131" s="117"/>
      <c r="L131" s="118"/>
      <c r="M131" s="43"/>
    </row>
    <row r="132" spans="1:13" s="119" customFormat="1" ht="51" customHeight="1">
      <c r="A132" s="113"/>
      <c r="B132" s="2"/>
      <c r="C132" s="2"/>
      <c r="D132" s="3"/>
      <c r="E132" s="1"/>
      <c r="F132" s="4" t="s">
        <v>94</v>
      </c>
      <c r="G132" s="114" t="s">
        <v>95</v>
      </c>
      <c r="H132" s="6" t="s">
        <v>93</v>
      </c>
      <c r="I132" s="120">
        <v>31954407</v>
      </c>
      <c r="J132" s="116"/>
      <c r="K132" s="117"/>
      <c r="L132" s="118"/>
      <c r="M132" s="43"/>
    </row>
    <row r="133" spans="1:15" s="119" customFormat="1" ht="51" customHeight="1">
      <c r="A133" s="113"/>
      <c r="B133" s="2"/>
      <c r="C133" s="2"/>
      <c r="D133" s="3"/>
      <c r="E133" s="1"/>
      <c r="F133" s="4" t="s">
        <v>96</v>
      </c>
      <c r="G133" s="114" t="s">
        <v>97</v>
      </c>
      <c r="H133" s="121" t="s">
        <v>93</v>
      </c>
      <c r="I133" s="122">
        <v>2888860</v>
      </c>
      <c r="J133" s="116"/>
      <c r="K133" s="117"/>
      <c r="L133" s="118"/>
      <c r="M133" s="152">
        <f>M134-M136</f>
        <v>68143441</v>
      </c>
      <c r="N133" s="152"/>
      <c r="O133" s="152"/>
    </row>
    <row r="134" spans="1:15" s="119" customFormat="1" ht="51" customHeight="1">
      <c r="A134" s="123"/>
      <c r="B134" s="124"/>
      <c r="C134" s="124"/>
      <c r="D134" s="125"/>
      <c r="E134" s="126"/>
      <c r="F134" s="127"/>
      <c r="G134" s="128" t="s">
        <v>98</v>
      </c>
      <c r="H134" s="129" t="s">
        <v>93</v>
      </c>
      <c r="I134" s="130">
        <f>SUM(I131:I133)</f>
        <v>128249847</v>
      </c>
      <c r="J134" s="130"/>
      <c r="K134" s="131"/>
      <c r="L134" s="132"/>
      <c r="M134" s="152">
        <f>SUM(I136:I140)</f>
        <v>127330266</v>
      </c>
      <c r="N134" s="152"/>
      <c r="O134" s="152"/>
    </row>
    <row r="135" spans="1:15" s="119" customFormat="1" ht="51" customHeight="1">
      <c r="A135" s="113"/>
      <c r="B135" s="2"/>
      <c r="C135" s="2"/>
      <c r="D135" s="3"/>
      <c r="E135" s="1"/>
      <c r="F135" s="4" t="s">
        <v>99</v>
      </c>
      <c r="G135" s="114" t="s">
        <v>100</v>
      </c>
      <c r="H135" s="121" t="s">
        <v>93</v>
      </c>
      <c r="I135" s="122">
        <v>2486860</v>
      </c>
      <c r="J135" s="108">
        <v>2183272</v>
      </c>
      <c r="K135" s="133">
        <f aca="true" t="shared" si="6" ref="K135:K140">I135-J135</f>
        <v>303588</v>
      </c>
      <c r="L135" s="118"/>
      <c r="M135" s="43"/>
      <c r="N135" s="43"/>
      <c r="O135" s="43"/>
    </row>
    <row r="136" spans="1:17" s="119" customFormat="1" ht="51" customHeight="1">
      <c r="A136" s="113"/>
      <c r="B136" s="2"/>
      <c r="C136" s="2"/>
      <c r="D136" s="3"/>
      <c r="E136" s="1"/>
      <c r="F136" s="134" t="s">
        <v>101</v>
      </c>
      <c r="G136" s="135" t="s">
        <v>102</v>
      </c>
      <c r="H136" s="136" t="s">
        <v>93</v>
      </c>
      <c r="I136" s="137">
        <f>46703290+4582254+402000+2500000+945142+1567279</f>
        <v>56699965</v>
      </c>
      <c r="J136" s="138">
        <f>K104+K115+K128</f>
        <v>56675233</v>
      </c>
      <c r="K136" s="139">
        <f t="shared" si="6"/>
        <v>24732</v>
      </c>
      <c r="L136" s="140"/>
      <c r="M136" s="152">
        <f>I136+I135</f>
        <v>59186825</v>
      </c>
      <c r="N136" s="158"/>
      <c r="O136" s="158">
        <f>M136/I141</f>
        <v>0.4559246289276193</v>
      </c>
      <c r="P136" s="119">
        <f>I136/M136*100</f>
        <v>95.79828787910148</v>
      </c>
      <c r="Q136" s="119">
        <v>45.23</v>
      </c>
    </row>
    <row r="137" spans="1:16" s="119" customFormat="1" ht="51" customHeight="1">
      <c r="A137" s="113"/>
      <c r="B137" s="2"/>
      <c r="C137" s="2"/>
      <c r="D137" s="3"/>
      <c r="E137" s="1"/>
      <c r="F137" s="4" t="s">
        <v>103</v>
      </c>
      <c r="G137" s="114" t="s">
        <v>104</v>
      </c>
      <c r="H137" s="6" t="s">
        <v>93</v>
      </c>
      <c r="I137" s="120">
        <v>14872153</v>
      </c>
      <c r="J137" s="108">
        <v>14872153</v>
      </c>
      <c r="K137" s="133">
        <f t="shared" si="6"/>
        <v>0</v>
      </c>
      <c r="L137" s="118"/>
      <c r="M137" s="152">
        <v>56699965</v>
      </c>
      <c r="N137" s="157">
        <f>M137/M134</f>
        <v>0.4452984100418042</v>
      </c>
      <c r="O137" s="157"/>
      <c r="P137" s="153"/>
    </row>
    <row r="138" spans="1:15" s="119" customFormat="1" ht="51" customHeight="1">
      <c r="A138" s="113"/>
      <c r="B138" s="2"/>
      <c r="C138" s="2"/>
      <c r="D138" s="3"/>
      <c r="E138" s="1"/>
      <c r="F138" s="4" t="s">
        <v>105</v>
      </c>
      <c r="G138" s="114" t="s">
        <v>106</v>
      </c>
      <c r="H138" s="6" t="s">
        <v>93</v>
      </c>
      <c r="I138" s="120">
        <v>10000000</v>
      </c>
      <c r="J138" s="108">
        <v>10000000</v>
      </c>
      <c r="K138" s="133">
        <f t="shared" si="6"/>
        <v>0</v>
      </c>
      <c r="L138" s="118"/>
      <c r="M138" s="43">
        <v>24872153</v>
      </c>
      <c r="N138" s="43">
        <f>M138/M134</f>
        <v>0.19533574994652098</v>
      </c>
      <c r="O138" s="43">
        <f>M138/I141</f>
        <v>0.19159377322834892</v>
      </c>
    </row>
    <row r="139" spans="1:17" s="119" customFormat="1" ht="51" customHeight="1">
      <c r="A139" s="113"/>
      <c r="B139" s="2"/>
      <c r="C139" s="2"/>
      <c r="D139" s="3"/>
      <c r="E139" s="1"/>
      <c r="F139" s="4" t="s">
        <v>107</v>
      </c>
      <c r="G139" s="114" t="s">
        <v>108</v>
      </c>
      <c r="H139" s="6" t="s">
        <v>93</v>
      </c>
      <c r="I139" s="115">
        <v>28021974</v>
      </c>
      <c r="J139" s="8">
        <f>24103997+1000000+2917977</f>
        <v>28021974</v>
      </c>
      <c r="K139" s="133">
        <f t="shared" si="6"/>
        <v>0</v>
      </c>
      <c r="L139" s="118"/>
      <c r="M139" s="43">
        <v>28021974</v>
      </c>
      <c r="N139" s="43">
        <f>M139/M134</f>
        <v>0.2200731599822465</v>
      </c>
      <c r="O139" s="43">
        <f>M139/I141</f>
        <v>0.21585729759569627</v>
      </c>
      <c r="P139" s="119">
        <f>I139/M136</f>
        <v>0.4734495219164062</v>
      </c>
      <c r="Q139" s="119">
        <v>22.35</v>
      </c>
    </row>
    <row r="140" spans="1:17" s="119" customFormat="1" ht="51" customHeight="1">
      <c r="A140" s="113"/>
      <c r="B140" s="2"/>
      <c r="C140" s="2"/>
      <c r="D140" s="3"/>
      <c r="E140" s="1"/>
      <c r="F140" s="4" t="s">
        <v>109</v>
      </c>
      <c r="G140" s="114" t="s">
        <v>110</v>
      </c>
      <c r="H140" s="6" t="s">
        <v>93</v>
      </c>
      <c r="I140" s="115">
        <f>18681316-945142</f>
        <v>17736174</v>
      </c>
      <c r="J140" s="8">
        <f>I140</f>
        <v>17736174</v>
      </c>
      <c r="K140" s="133">
        <f t="shared" si="6"/>
        <v>0</v>
      </c>
      <c r="L140" s="118"/>
      <c r="M140" s="43">
        <v>17736174</v>
      </c>
      <c r="N140" s="43">
        <f>M140/M134</f>
        <v>0.13929268002942835</v>
      </c>
      <c r="O140" s="43">
        <f>M140/I141</f>
        <v>0.1366243002483355</v>
      </c>
      <c r="P140" s="119">
        <f>I140/M136</f>
        <v>0.29966422425936856</v>
      </c>
      <c r="Q140" s="119">
        <v>14.14</v>
      </c>
    </row>
    <row r="141" spans="1:17" s="119" customFormat="1" ht="51" customHeight="1">
      <c r="A141" s="123"/>
      <c r="B141" s="124"/>
      <c r="C141" s="124"/>
      <c r="D141" s="125"/>
      <c r="E141" s="126"/>
      <c r="F141" s="127"/>
      <c r="G141" s="128" t="s">
        <v>111</v>
      </c>
      <c r="H141" s="129" t="s">
        <v>93</v>
      </c>
      <c r="I141" s="130">
        <f>SUM(I135:I140)</f>
        <v>129817126</v>
      </c>
      <c r="J141" s="130">
        <f>SUM(J135:J140)</f>
        <v>129488806</v>
      </c>
      <c r="K141" s="131">
        <f>SUM(K135:K140)</f>
        <v>328320</v>
      </c>
      <c r="L141" s="132"/>
      <c r="M141" s="43"/>
      <c r="N141" s="43"/>
      <c r="O141" s="43"/>
      <c r="Q141" s="119">
        <f>SUM(Q136:Q140)</f>
        <v>81.72</v>
      </c>
    </row>
    <row r="142" spans="1:15" s="119" customFormat="1" ht="23.25" customHeight="1">
      <c r="A142" s="141"/>
      <c r="B142" s="142"/>
      <c r="C142" s="142"/>
      <c r="D142" s="143"/>
      <c r="E142" s="144"/>
      <c r="F142" s="145"/>
      <c r="G142" s="146"/>
      <c r="H142" s="147"/>
      <c r="I142" s="148"/>
      <c r="J142" s="148"/>
      <c r="K142" s="149"/>
      <c r="L142" s="150"/>
      <c r="M142" s="43"/>
      <c r="N142" s="43"/>
      <c r="O142" s="43"/>
    </row>
    <row r="143" spans="1:17" ht="58.5" customHeight="1">
      <c r="A143" s="279"/>
      <c r="B143" s="280" t="s">
        <v>112</v>
      </c>
      <c r="C143" s="280"/>
      <c r="D143" s="280"/>
      <c r="E143" s="280"/>
      <c r="F143" s="280"/>
      <c r="G143" s="280"/>
      <c r="H143" s="280"/>
      <c r="I143" s="280"/>
      <c r="J143" s="280"/>
      <c r="K143" s="280"/>
      <c r="L143" s="151"/>
      <c r="M143" s="154">
        <v>24872153</v>
      </c>
      <c r="N143" s="154"/>
      <c r="O143" s="154"/>
      <c r="P143" s="9">
        <f>M143/M136</f>
        <v>0.4202312423415177</v>
      </c>
      <c r="Q143" s="9">
        <v>19.84</v>
      </c>
    </row>
    <row r="144" spans="1:16" ht="58.5" customHeight="1">
      <c r="A144" s="279"/>
      <c r="B144" s="281" t="s">
        <v>113</v>
      </c>
      <c r="C144" s="281"/>
      <c r="D144" s="281"/>
      <c r="E144" s="281"/>
      <c r="F144" s="281"/>
      <c r="G144" s="281"/>
      <c r="H144" s="281"/>
      <c r="I144" s="281"/>
      <c r="J144" s="281"/>
      <c r="K144" s="281"/>
      <c r="M144" s="9">
        <f>I136/I141</f>
        <v>0.4367679885318059</v>
      </c>
      <c r="P144" s="155">
        <v>129</v>
      </c>
    </row>
    <row r="145" spans="13:16" ht="23.25">
      <c r="M145" s="9">
        <f>I136/M136</f>
        <v>0.9579828787910147</v>
      </c>
      <c r="P145" s="9">
        <v>128</v>
      </c>
    </row>
    <row r="146" spans="13:16" ht="23.25">
      <c r="M146" s="9">
        <f>I136/I131</f>
        <v>0.6070232418315712</v>
      </c>
      <c r="P146" s="9">
        <v>93</v>
      </c>
    </row>
    <row r="147" spans="13:16" ht="23.25">
      <c r="M147" s="9">
        <f>I136/M136</f>
        <v>0.9579828787910147</v>
      </c>
      <c r="P147" s="9">
        <v>125</v>
      </c>
    </row>
    <row r="149" ht="23.25">
      <c r="M149" s="9">
        <f>I139/I141</f>
        <v>0.21585729759569627</v>
      </c>
    </row>
    <row r="150" ht="23.25">
      <c r="M150" s="9">
        <f>I139/I134</f>
        <v>0.2184951846375302</v>
      </c>
    </row>
    <row r="151" spans="13:14" ht="23.25">
      <c r="M151" s="156">
        <f>I139/I131</f>
        <v>0.3</v>
      </c>
      <c r="N151" s="156"/>
    </row>
    <row r="152" ht="23.25">
      <c r="M152" s="9">
        <f>I139/M136</f>
        <v>0.4734495219164062</v>
      </c>
    </row>
    <row r="154" ht="23.25">
      <c r="M154" s="9">
        <f>I140/I141</f>
        <v>0.1366243002483355</v>
      </c>
    </row>
    <row r="155" ht="23.25">
      <c r="M155" s="9">
        <f>I140/I134</f>
        <v>0.1382939193681845</v>
      </c>
    </row>
    <row r="156" ht="23.25">
      <c r="M156" s="9">
        <f>I140/I131</f>
        <v>0.18988141948886256</v>
      </c>
    </row>
    <row r="157" ht="23.25">
      <c r="M157" s="9">
        <f>M143/I134</f>
        <v>0.19393514754056587</v>
      </c>
    </row>
    <row r="158" ht="23.25">
      <c r="M158" s="9">
        <f>I140/M136</f>
        <v>0.29966422425936856</v>
      </c>
    </row>
    <row r="160" ht="23.25">
      <c r="M160" s="9">
        <f>M143/M136</f>
        <v>0.4202312423415177</v>
      </c>
    </row>
  </sheetData>
  <sheetProtection/>
  <mergeCells count="55">
    <mergeCell ref="A1:K1"/>
    <mergeCell ref="A2:K2"/>
    <mergeCell ref="I3:J4"/>
    <mergeCell ref="K3:K4"/>
    <mergeCell ref="B4:G4"/>
    <mergeCell ref="A5:D5"/>
    <mergeCell ref="E5:I5"/>
    <mergeCell ref="AO5:AO7"/>
    <mergeCell ref="A6:C6"/>
    <mergeCell ref="D6:D7"/>
    <mergeCell ref="E6:F7"/>
    <mergeCell ref="G6:G7"/>
    <mergeCell ref="H6:H7"/>
    <mergeCell ref="I6:I7"/>
    <mergeCell ref="J6:J7"/>
    <mergeCell ref="P6:P7"/>
    <mergeCell ref="Q6:Q7"/>
    <mergeCell ref="R6:R7"/>
    <mergeCell ref="S6:S7"/>
    <mergeCell ref="K6:K7"/>
    <mergeCell ref="M6:M7"/>
    <mergeCell ref="N6:N7"/>
    <mergeCell ref="O6:O7"/>
    <mergeCell ref="X6:X7"/>
    <mergeCell ref="Y6:Y7"/>
    <mergeCell ref="Z6:Z7"/>
    <mergeCell ref="AA6:AA7"/>
    <mergeCell ref="T6:T7"/>
    <mergeCell ref="U6:U7"/>
    <mergeCell ref="V6:V7"/>
    <mergeCell ref="W6:W7"/>
    <mergeCell ref="AH6:AH7"/>
    <mergeCell ref="AI6:AI7"/>
    <mergeCell ref="AB6:AB7"/>
    <mergeCell ref="AC6:AC7"/>
    <mergeCell ref="AD6:AD7"/>
    <mergeCell ref="AE6:AE7"/>
    <mergeCell ref="AN6:AN7"/>
    <mergeCell ref="A7:B7"/>
    <mergeCell ref="A8:K8"/>
    <mergeCell ref="A104:H104"/>
    <mergeCell ref="AJ6:AJ7"/>
    <mergeCell ref="AK6:AK7"/>
    <mergeCell ref="AL6:AL7"/>
    <mergeCell ref="AM6:AM7"/>
    <mergeCell ref="AF6:AF7"/>
    <mergeCell ref="AG6:AG7"/>
    <mergeCell ref="A130:H130"/>
    <mergeCell ref="A143:A144"/>
    <mergeCell ref="B143:K143"/>
    <mergeCell ref="B144:K144"/>
    <mergeCell ref="A107:K107"/>
    <mergeCell ref="A115:H115"/>
    <mergeCell ref="A117:K117"/>
    <mergeCell ref="A128:H128"/>
  </mergeCells>
  <printOptions horizontalCentered="1"/>
  <pageMargins left="0" right="0" top="0.4097222222222222" bottom="0.03958333333333333" header="0.5118055555555555" footer="0"/>
  <pageSetup horizontalDpi="300" verticalDpi="300" orientation="landscape" paperSize="9" scale="40" r:id="rId2"/>
  <headerFooter alignWithMargins="0">
    <oddFooter xml:space="preserve">&amp;R&amp;16 </oddFooter>
  </headerFooter>
  <rowBreaks count="12" manualBreakCount="12">
    <brk id="17" max="10" man="1"/>
    <brk id="26" max="10" man="1"/>
    <brk id="37" max="10" man="1"/>
    <brk id="48" max="10" man="1"/>
    <brk id="57" max="10" man="1"/>
    <brk id="67" max="255" man="1"/>
    <brk id="77" max="10" man="1"/>
    <brk id="87" max="10" man="1"/>
    <brk id="97" max="255" man="1"/>
    <brk id="106" max="10" man="1"/>
    <brk id="116" max="255" man="1"/>
    <brk id="12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thiagogrola</cp:lastModifiedBy>
  <cp:lastPrinted>2010-12-10T13:13:05Z</cp:lastPrinted>
  <dcterms:created xsi:type="dcterms:W3CDTF">2010-12-09T13:31:44Z</dcterms:created>
  <dcterms:modified xsi:type="dcterms:W3CDTF">2010-12-10T15:46:21Z</dcterms:modified>
  <cp:category/>
  <cp:version/>
  <cp:contentType/>
  <cp:contentStatus/>
</cp:coreProperties>
</file>